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ERIK\3T. 2021\"/>
    </mc:Choice>
  </mc:AlternateContent>
  <xr:revisionPtr revIDLastSave="0" documentId="13_ncr:1_{0C5AD70F-BE85-4953-8F4C-2CD8C3BBC92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310" i="1" l="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alcChain>
</file>

<file path=xl/sharedStrings.xml><?xml version="1.0" encoding="utf-8"?>
<sst xmlns="http://schemas.openxmlformats.org/spreadsheetml/2006/main" count="1277" uniqueCount="180">
  <si>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</si>
  <si>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</si>
  <si>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</si>
  <si>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</si>
  <si>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</si>
  <si>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</si>
  <si>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</si>
  <si>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</si>
  <si>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</si>
  <si>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</si>
  <si>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</si>
  <si>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</si>
  <si>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</si>
  <si>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</si>
  <si>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</si>
  <si>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</si>
  <si>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</si>
  <si>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</si>
  <si>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</si>
  <si>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</si>
  <si>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</si>
  <si>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</si>
  <si>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</si>
  <si>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</si>
  <si>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</si>
  <si>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</si>
  <si>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</si>
  <si>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</si>
  <si>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</si>
  <si>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</si>
  <si>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</si>
  <si>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</si>
  <si>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</si>
  <si>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</si>
  <si>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</si>
  <si>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</si>
  <si>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</si>
  <si>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</si>
  <si>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</si>
  <si>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</si>
  <si>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</si>
  <si>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</si>
  <si>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</si>
  <si>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</si>
  <si>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</si>
  <si>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</si>
  <si>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</si>
  <si>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</si>
  <si>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</si>
  <si>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</si>
  <si>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</si>
  <si>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</si>
  <si>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</si>
  <si>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Premios.</t>
  </si>
  <si>
    <t>Material impreso e información digital.</t>
  </si>
  <si>
    <t>Materiales y útiles de enseñanza.</t>
  </si>
  <si>
    <t>Vestuario y uniformes.</t>
  </si>
  <si>
    <t>Productos textiles.</t>
  </si>
  <si>
    <t>Servicios de impresión.</t>
  </si>
  <si>
    <t>Honorarios asimilables a salarios.</t>
  </si>
  <si>
    <t>Medicinas y productos farmacéuticos.</t>
  </si>
  <si>
    <t>Materiales, accesorios y suministros médicos.</t>
  </si>
  <si>
    <t>Espectáculos culturales.</t>
  </si>
  <si>
    <t>Materiales, útiles y equipos menores de tecnologías de la información y comunicaciones.</t>
  </si>
  <si>
    <t>Material de limpieza.</t>
  </si>
  <si>
    <t>Servicios legales, de contabilidad, auditoría y relacionados.</t>
  </si>
  <si>
    <t>Prendas de seguridad y protección personal.</t>
  </si>
  <si>
    <t>Instalación, reparación y mantenimiento de maquinaria, otros equipos y herramienta.</t>
  </si>
  <si>
    <t>Servicios de vigilancia.</t>
  </si>
  <si>
    <t>Otras erogaciones especiales.</t>
  </si>
  <si>
    <t>Productos alimenticios y bebidas para personas.</t>
  </si>
  <si>
    <t>Productos de cuero, piel, plástico y hule adquiridos como materia prima.</t>
  </si>
  <si>
    <t>Combustibles, lubricantes y aditivos.</t>
  </si>
  <si>
    <t>Blancos y otros productos textiles, excepto prendas de vestir.</t>
  </si>
  <si>
    <t>Refacciones y accesorios menores de equipo de transporte.</t>
  </si>
  <si>
    <t>Servicios de capacitación.</t>
  </si>
  <si>
    <t>Servicios de investigación científica y desarrollo.</t>
  </si>
  <si>
    <t>Reparación y mantenimiento de equipo de defensa y seguridad.</t>
  </si>
  <si>
    <t>Material estadístico y geográfico.</t>
  </si>
  <si>
    <t>Artículos metálicos para la construcción.</t>
  </si>
  <si>
    <t>Fibras sintéticas, hules, plásticos y derivados.</t>
  </si>
  <si>
    <t>Herramientas menores.</t>
  </si>
  <si>
    <t>Otros materiales y artículos de construcción y reparación.</t>
  </si>
  <si>
    <t>Refacciones y accesorios menores de maquinaria y otros equipos.</t>
  </si>
  <si>
    <t>Productos alimenticios, agropecuarios y forestales adquiridos como materia prima.</t>
  </si>
  <si>
    <t>Productos alimenticios para animales.</t>
  </si>
  <si>
    <t>Otros productos minerales no metálicos.</t>
  </si>
  <si>
    <t>Cemento y productos de concreto.</t>
  </si>
  <si>
    <t>Materiales complementarios.</t>
  </si>
  <si>
    <t>Madera y productos de madera.</t>
  </si>
  <si>
    <t>Aportaciones a instituciones de seguridad social.</t>
  </si>
  <si>
    <t>Asignaciones para prestaciones a personal sindicalizado y no sindicalizado.</t>
  </si>
  <si>
    <t>Asignaciones conmemorativas.</t>
  </si>
  <si>
    <t>Sueldos base al personal permanente.</t>
  </si>
  <si>
    <t>Prima quinquenal por años de servicios efectivos prestados.</t>
  </si>
  <si>
    <t>Prima de vacaciones.</t>
  </si>
  <si>
    <t>Horas extraordinarias.</t>
  </si>
  <si>
    <t>Guardias.</t>
  </si>
  <si>
    <t>Compensaciones adicionales y provisionales por servicios especiales.</t>
  </si>
  <si>
    <t>Aportaciones a fondos de vivienda.</t>
  </si>
  <si>
    <t>Primas por seguro de retiro del personal al servicio de las unidades responsables del gasto del Distrito Federal.</t>
  </si>
  <si>
    <t>Apoyo económico por defunción de familiares directos.</t>
  </si>
  <si>
    <t>Otras prestaciones contractuales.</t>
  </si>
  <si>
    <t>Previsiones de carácter laboral, económica y de seguridad social.</t>
  </si>
  <si>
    <t>Otras ayudas sociales a personas.</t>
  </si>
  <si>
    <t>Edificación no habitacional.</t>
  </si>
  <si>
    <t>División de terrenos y construcción de obras de urbanización.</t>
  </si>
  <si>
    <t>Mezcla asfáltica.</t>
  </si>
  <si>
    <t>Material eléctrico y electrónico.</t>
  </si>
  <si>
    <t>Productos químicos básicos.</t>
  </si>
  <si>
    <t>Refacciones y accesorios menores de edificios.</t>
  </si>
  <si>
    <t>Fletes y maniobras.</t>
  </si>
  <si>
    <t>Cal, yeso y productos de yeso.</t>
  </si>
  <si>
    <t>Agua tratada.</t>
  </si>
  <si>
    <t>Materiales, útiles y equipos menores de oficina.</t>
  </si>
  <si>
    <t>Vidrio y productos de vidrio.</t>
  </si>
  <si>
    <t>Servicios profesionales, científicos,técnicos integrales y otros.</t>
  </si>
  <si>
    <t>Construcción de vías de comunicación.</t>
  </si>
  <si>
    <t>Sueldos al personal a lista de raya base.</t>
  </si>
  <si>
    <t>Apoyos colectivos.</t>
  </si>
  <si>
    <t>Impuesto sobre nóminas.</t>
  </si>
  <si>
    <t>Otros impuestos derivados de una relación laboral.</t>
  </si>
  <si>
    <t>Asignaciones para pago de antigüedad.</t>
  </si>
  <si>
    <t>Apoyos a la capacitación de los servidores públicos.</t>
  </si>
  <si>
    <t>Asignaciones para requerimiento de cargos de servidores públicos superiores y de mandos medios así como de líderes coordinadores y enlaces.</t>
  </si>
  <si>
    <t>Becas a hijos de trabajadores.</t>
  </si>
  <si>
    <t>Becas de licenciatura.</t>
  </si>
  <si>
    <t>Sueldos base al personal eventual.</t>
  </si>
  <si>
    <t>Aportaciones al sistema para el retiro o a la administradora de fondos para el retiro y ahorro solidario.</t>
  </si>
  <si>
    <t>Primas por seguro de vida del personal civil.</t>
  </si>
  <si>
    <t>Partida 1544 Asignaciones para requerimiento de cargos de servidores públicos de nivel técnico operativo, de confianza y personal de la rama médica.</t>
  </si>
  <si>
    <t>Retribuciones por servicios de carácter social.</t>
  </si>
  <si>
    <t>Gratificación de fin de año.</t>
  </si>
  <si>
    <t>Compensaciones por servicios eventuales.</t>
  </si>
  <si>
    <t>Vales.</t>
  </si>
  <si>
    <t>Prima dominical.</t>
  </si>
  <si>
    <t>Compensaciones.</t>
  </si>
  <si>
    <t>Cuotas para el fondo de ahorro y fondo de trabajo.</t>
  </si>
  <si>
    <t>Estancias de Desarrollo Infantil.</t>
  </si>
  <si>
    <t>Estímulos por productividad, eficiencia y calidad en el desempeño.</t>
  </si>
  <si>
    <t>Premio de antigüedad.</t>
  </si>
  <si>
    <t>Premio de asistencia.</t>
  </si>
  <si>
    <t>Otros estímulos.</t>
  </si>
  <si>
    <t>Otros arrendamientos.</t>
  </si>
  <si>
    <t>Gas.</t>
  </si>
  <si>
    <t>Otros productos químicos.</t>
  </si>
  <si>
    <t>Artículos deportivos.</t>
  </si>
  <si>
    <t>Gastos de orden social.</t>
  </si>
  <si>
    <t>Utensilios para el servicio de alimentación.</t>
  </si>
  <si>
    <t>Arrendamiento de equipo de transporte destinado a servicios públicos y la operación de programas públicos.</t>
  </si>
  <si>
    <t>Servicios de limpieza y manejo de desechos.</t>
  </si>
  <si>
    <t>Ayudas sociales a personas u hogares de escasos recursos.</t>
  </si>
  <si>
    <t>Ayudas por desastres naturales y otros siniestros.</t>
  </si>
  <si>
    <t>Arrendamiento de maquinaria, otros equipos y herramientas.</t>
  </si>
  <si>
    <t>Pasajes terrestres al interior del Distrito Federal.</t>
  </si>
  <si>
    <t>Liquidaciones por indemnizaciones y por sueldos y salarios caídos.</t>
  </si>
  <si>
    <t>Refacciones y accesorios menores de equipo de cómputo y tecnologías de la información.</t>
  </si>
  <si>
    <t>Telefonía tradicional.</t>
  </si>
  <si>
    <t>Servicios de acceso de Internet, redes y procesamiento de información.</t>
  </si>
  <si>
    <t>Arrendamiento de equipo de transporte destinado a servidores públicos y servicios administrativos.</t>
  </si>
  <si>
    <t>Instalación, reparación y mantenimiento de mobiliario y equipo de administración, educacional y recreativo.</t>
  </si>
  <si>
    <t>Instalación, reparación y mantenimiento de equipo de cómputo y tecnologías de la información.</t>
  </si>
  <si>
    <t>Reparación, mantenimiento y conservación de equipo de transporte destinados a servicios públicos y operación de programas públicos.</t>
  </si>
  <si>
    <t>Reparación, mantenimiento y conservación de equipo de transporte destinados a servidores públicos y servicios administrativos.</t>
  </si>
  <si>
    <t>Servicios de jardinería y fumigación.</t>
  </si>
  <si>
    <t>Servicios funerarios y de cementerio a los familiares de los civiles y pensionistas directos.</t>
  </si>
  <si>
    <t>Impuestos y derechos.</t>
  </si>
  <si>
    <t>Servicios integrales y otros servicios.</t>
  </si>
  <si>
    <t>Gastos de ensobretado y traslado de nómina.</t>
  </si>
  <si>
    <t>Servicios de apoyo administrativo y fotocopiado.</t>
  </si>
  <si>
    <t>Seguro de bienes patrimoniales.</t>
  </si>
  <si>
    <t>Otros gastos por responsabilidades.</t>
  </si>
  <si>
    <t>Contratación e instalación de energía eléctrica.</t>
  </si>
  <si>
    <t>Servicios de telecomunicaciones y satélites.</t>
  </si>
  <si>
    <t>Servicios de consultoría administrativa, procesos, técnica y en tecnologías de la información.</t>
  </si>
  <si>
    <t>Servicio de energía eléctrica.</t>
  </si>
  <si>
    <t>Agua potable.</t>
  </si>
  <si>
    <t>Las variaciones corresponden a que se readecuó el presupuesto para cubrir las necesidades reales de esta Alcaldía.</t>
  </si>
  <si>
    <t>http://www.milpa-alta.cdmx.gob.mx/images/Plataforma/VINCULOSDGA/A121Fr33.pdf</t>
  </si>
  <si>
    <t>DIRECCIÓN GENERAL DE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</si>
</sst>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horizontal="center"/>
    </xf>
    <xf numFmtId="0" fontId="0" fillId="0" borderId="0" xfId="0" applyAlignment="1">
      <alignment horizontal="left"/>
    </xf>
    <xf numFmtId="43" fontId="0" fillId="0" borderId="0" xfId="1" applyFont="1"/>
    <xf numFmtId="0" fontId="4" fillId="0" borderId="0" xfId="2"/>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milpa-alta.cdmx.gob.mx/images/Plataforma/VINCULOSDGA/A121Fr33.pdf" TargetMode="External"/><Relationship Id="rId299" Type="http://schemas.openxmlformats.org/officeDocument/2006/relationships/hyperlink" Target="http://www.milpa-alta.cdmx.gob.mx/images/Plataforma/VINCULOSDGA/A121Fr33.pdf" TargetMode="External"/><Relationship Id="rId21" Type="http://schemas.openxmlformats.org/officeDocument/2006/relationships/hyperlink" Target="http://www.milpa-alta.cdmx.gob.mx/images/Plataforma/VINCULOSDGA/A121Fr33.pdf" TargetMode="External"/><Relationship Id="rId63" Type="http://schemas.openxmlformats.org/officeDocument/2006/relationships/hyperlink" Target="http://www.milpa-alta.cdmx.gob.mx/images/Plataforma/VINCULOSDGA/A121Fr33.pdf" TargetMode="External"/><Relationship Id="rId159" Type="http://schemas.openxmlformats.org/officeDocument/2006/relationships/hyperlink" Target="http://www.milpa-alta.cdmx.gob.mx/images/Plataforma/VINCULOSDGA/A121Fr33.pdf" TargetMode="External"/><Relationship Id="rId170" Type="http://schemas.openxmlformats.org/officeDocument/2006/relationships/hyperlink" Target="http://www.milpa-alta.cdmx.gob.mx/images/Plataforma/VINCULOSDGA/A121Fr33.pdf" TargetMode="External"/><Relationship Id="rId226" Type="http://schemas.openxmlformats.org/officeDocument/2006/relationships/hyperlink" Target="http://www.milpa-alta.cdmx.gob.mx/images/Plataforma/VINCULOSDGA/A121Fr33.pdf" TargetMode="External"/><Relationship Id="rId268" Type="http://schemas.openxmlformats.org/officeDocument/2006/relationships/hyperlink" Target="http://www.milpa-alta.cdmx.gob.mx/images/Plataforma/VINCULOSDGA/A121Fr33.pdf" TargetMode="External"/><Relationship Id="rId32" Type="http://schemas.openxmlformats.org/officeDocument/2006/relationships/hyperlink" Target="http://www.milpa-alta.cdmx.gob.mx/images/Plataforma/VINCULOSDGA/A121Fr33.pdf" TargetMode="External"/><Relationship Id="rId74" Type="http://schemas.openxmlformats.org/officeDocument/2006/relationships/hyperlink" Target="http://www.milpa-alta.cdmx.gob.mx/images/Plataforma/VINCULOSDGA/A121Fr33.pdf" TargetMode="External"/><Relationship Id="rId128" Type="http://schemas.openxmlformats.org/officeDocument/2006/relationships/hyperlink" Target="http://www.milpa-alta.cdmx.gob.mx/images/Plataforma/VINCULOSDGA/A121Fr33.pdf" TargetMode="External"/><Relationship Id="rId5" Type="http://schemas.openxmlformats.org/officeDocument/2006/relationships/hyperlink" Target="http://www.milpa-alta.cdmx.gob.mx/images/Plataforma/VINCULOSDGA/A121Fr33.pdf" TargetMode="External"/><Relationship Id="rId181" Type="http://schemas.openxmlformats.org/officeDocument/2006/relationships/hyperlink" Target="http://www.milpa-alta.cdmx.gob.mx/images/Plataforma/VINCULOSDGA/A121Fr33.pdf" TargetMode="External"/><Relationship Id="rId237" Type="http://schemas.openxmlformats.org/officeDocument/2006/relationships/hyperlink" Target="http://www.milpa-alta.cdmx.gob.mx/images/Plataforma/VINCULOSDGA/A121Fr33.pdf" TargetMode="External"/><Relationship Id="rId279" Type="http://schemas.openxmlformats.org/officeDocument/2006/relationships/hyperlink" Target="http://www.milpa-alta.cdmx.gob.mx/images/Plataforma/VINCULOSDGA/A121Fr33.pdf" TargetMode="External"/><Relationship Id="rId43" Type="http://schemas.openxmlformats.org/officeDocument/2006/relationships/hyperlink" Target="http://www.milpa-alta.cdmx.gob.mx/images/Plataforma/VINCULOSDGA/A121Fr33.pdf" TargetMode="External"/><Relationship Id="rId139" Type="http://schemas.openxmlformats.org/officeDocument/2006/relationships/hyperlink" Target="http://www.milpa-alta.cdmx.gob.mx/images/Plataforma/VINCULOSDGA/A121Fr33.pdf" TargetMode="External"/><Relationship Id="rId290" Type="http://schemas.openxmlformats.org/officeDocument/2006/relationships/hyperlink" Target="http://www.milpa-alta.cdmx.gob.mx/images/Plataforma/VINCULOSDGA/A121Fr33.pdf" TargetMode="External"/><Relationship Id="rId304" Type="http://schemas.openxmlformats.org/officeDocument/2006/relationships/printerSettings" Target="../printerSettings/printerSettings1.bin"/><Relationship Id="rId85" Type="http://schemas.openxmlformats.org/officeDocument/2006/relationships/hyperlink" Target="http://www.milpa-alta.cdmx.gob.mx/images/Plataforma/VINCULOSDGA/A121Fr33.pdf" TargetMode="External"/><Relationship Id="rId150" Type="http://schemas.openxmlformats.org/officeDocument/2006/relationships/hyperlink" Target="http://www.milpa-alta.cdmx.gob.mx/images/Plataforma/VINCULOSDGA/A121Fr33.pdf" TargetMode="External"/><Relationship Id="rId192" Type="http://schemas.openxmlformats.org/officeDocument/2006/relationships/hyperlink" Target="http://www.milpa-alta.cdmx.gob.mx/images/Plataforma/VINCULOSDGA/A121Fr33.pdf" TargetMode="External"/><Relationship Id="rId206" Type="http://schemas.openxmlformats.org/officeDocument/2006/relationships/hyperlink" Target="http://www.milpa-alta.cdmx.gob.mx/images/Plataforma/VINCULOSDGA/A121Fr33.pdf" TargetMode="External"/><Relationship Id="rId248" Type="http://schemas.openxmlformats.org/officeDocument/2006/relationships/hyperlink" Target="http://www.milpa-alta.cdmx.gob.mx/images/Plataforma/VINCULOSDGA/A121Fr33.pdf" TargetMode="External"/><Relationship Id="rId12" Type="http://schemas.openxmlformats.org/officeDocument/2006/relationships/hyperlink" Target="http://www.milpa-alta.cdmx.gob.mx/images/Plataforma/VINCULOSDGA/A121Fr33.pdf" TargetMode="External"/><Relationship Id="rId108" Type="http://schemas.openxmlformats.org/officeDocument/2006/relationships/hyperlink" Target="http://www.milpa-alta.cdmx.gob.mx/images/Plataforma/VINCULOSDGA/A121Fr33.pdf" TargetMode="External"/><Relationship Id="rId54" Type="http://schemas.openxmlformats.org/officeDocument/2006/relationships/hyperlink" Target="http://www.milpa-alta.cdmx.gob.mx/images/Plataforma/VINCULOSDGA/A121Fr33.pdf" TargetMode="External"/><Relationship Id="rId96" Type="http://schemas.openxmlformats.org/officeDocument/2006/relationships/hyperlink" Target="http://www.milpa-alta.cdmx.gob.mx/images/Plataforma/VINCULOSDGA/A121Fr33.pdf" TargetMode="External"/><Relationship Id="rId161" Type="http://schemas.openxmlformats.org/officeDocument/2006/relationships/hyperlink" Target="http://www.milpa-alta.cdmx.gob.mx/images/Plataforma/VINCULOSDGA/A121Fr33.pdf" TargetMode="External"/><Relationship Id="rId217" Type="http://schemas.openxmlformats.org/officeDocument/2006/relationships/hyperlink" Target="http://www.milpa-alta.cdmx.gob.mx/images/Plataforma/VINCULOSDGA/A121Fr33.pdf" TargetMode="External"/><Relationship Id="rId6" Type="http://schemas.openxmlformats.org/officeDocument/2006/relationships/hyperlink" Target="http://www.milpa-alta.cdmx.gob.mx/images/Plataforma/VINCULOSDGA/A121Fr33.pdf" TargetMode="External"/><Relationship Id="rId238" Type="http://schemas.openxmlformats.org/officeDocument/2006/relationships/hyperlink" Target="http://www.milpa-alta.cdmx.gob.mx/images/Plataforma/VINCULOSDGA/A121Fr33.pdf" TargetMode="External"/><Relationship Id="rId259" Type="http://schemas.openxmlformats.org/officeDocument/2006/relationships/hyperlink" Target="http://www.milpa-alta.cdmx.gob.mx/images/Plataforma/VINCULOSDGA/A121Fr33.pdf" TargetMode="External"/><Relationship Id="rId23" Type="http://schemas.openxmlformats.org/officeDocument/2006/relationships/hyperlink" Target="http://www.milpa-alta.cdmx.gob.mx/images/Plataforma/VINCULOSDGA/A121Fr33.pdf" TargetMode="External"/><Relationship Id="rId119" Type="http://schemas.openxmlformats.org/officeDocument/2006/relationships/hyperlink" Target="http://www.milpa-alta.cdmx.gob.mx/images/Plataforma/VINCULOSDGA/A121Fr33.pdf" TargetMode="External"/><Relationship Id="rId270" Type="http://schemas.openxmlformats.org/officeDocument/2006/relationships/hyperlink" Target="http://www.milpa-alta.cdmx.gob.mx/images/Plataforma/VINCULOSDGA/A121Fr33.pdf" TargetMode="External"/><Relationship Id="rId291" Type="http://schemas.openxmlformats.org/officeDocument/2006/relationships/hyperlink" Target="http://www.milpa-alta.cdmx.gob.mx/images/Plataforma/VINCULOSDGA/A121Fr33.pdf" TargetMode="External"/><Relationship Id="rId44" Type="http://schemas.openxmlformats.org/officeDocument/2006/relationships/hyperlink" Target="http://www.milpa-alta.cdmx.gob.mx/images/Plataforma/VINCULOSDGA/A121Fr33.pdf" TargetMode="External"/><Relationship Id="rId65" Type="http://schemas.openxmlformats.org/officeDocument/2006/relationships/hyperlink" Target="http://www.milpa-alta.cdmx.gob.mx/images/Plataforma/VINCULOSDGA/A121Fr33.pdf" TargetMode="External"/><Relationship Id="rId86" Type="http://schemas.openxmlformats.org/officeDocument/2006/relationships/hyperlink" Target="http://www.milpa-alta.cdmx.gob.mx/images/Plataforma/VINCULOSDGA/A121Fr33.pdf" TargetMode="External"/><Relationship Id="rId130" Type="http://schemas.openxmlformats.org/officeDocument/2006/relationships/hyperlink" Target="http://www.milpa-alta.cdmx.gob.mx/images/Plataforma/VINCULOSDGA/A121Fr33.pdf" TargetMode="External"/><Relationship Id="rId151" Type="http://schemas.openxmlformats.org/officeDocument/2006/relationships/hyperlink" Target="http://www.milpa-alta.cdmx.gob.mx/images/Plataforma/VINCULOSDGA/A121Fr33.pdf" TargetMode="External"/><Relationship Id="rId172" Type="http://schemas.openxmlformats.org/officeDocument/2006/relationships/hyperlink" Target="http://www.milpa-alta.cdmx.gob.mx/images/Plataforma/VINCULOSDGA/A121Fr33.pdf" TargetMode="External"/><Relationship Id="rId193" Type="http://schemas.openxmlformats.org/officeDocument/2006/relationships/hyperlink" Target="http://www.milpa-alta.cdmx.gob.mx/images/Plataforma/VINCULOSDGA/A121Fr33.pdf" TargetMode="External"/><Relationship Id="rId207" Type="http://schemas.openxmlformats.org/officeDocument/2006/relationships/hyperlink" Target="http://www.milpa-alta.cdmx.gob.mx/images/Plataforma/VINCULOSDGA/A121Fr33.pdf" TargetMode="External"/><Relationship Id="rId228" Type="http://schemas.openxmlformats.org/officeDocument/2006/relationships/hyperlink" Target="http://www.milpa-alta.cdmx.gob.mx/images/Plataforma/VINCULOSDGA/A121Fr33.pdf" TargetMode="External"/><Relationship Id="rId249" Type="http://schemas.openxmlformats.org/officeDocument/2006/relationships/hyperlink" Target="http://www.milpa-alta.cdmx.gob.mx/images/Plataforma/VINCULOSDGA/A121Fr33.pdf" TargetMode="External"/><Relationship Id="rId13" Type="http://schemas.openxmlformats.org/officeDocument/2006/relationships/hyperlink" Target="http://www.milpa-alta.cdmx.gob.mx/images/Plataforma/VINCULOSDGA/A121Fr33.pdf" TargetMode="External"/><Relationship Id="rId109" Type="http://schemas.openxmlformats.org/officeDocument/2006/relationships/hyperlink" Target="http://www.milpa-alta.cdmx.gob.mx/images/Plataforma/VINCULOSDGA/A121Fr33.pdf" TargetMode="External"/><Relationship Id="rId260" Type="http://schemas.openxmlformats.org/officeDocument/2006/relationships/hyperlink" Target="http://www.milpa-alta.cdmx.gob.mx/images/Plataforma/VINCULOSDGA/A121Fr33.pdf" TargetMode="External"/><Relationship Id="rId281" Type="http://schemas.openxmlformats.org/officeDocument/2006/relationships/hyperlink" Target="http://www.milpa-alta.cdmx.gob.mx/images/Plataforma/VINCULOSDGA/A121Fr33.pdf" TargetMode="External"/><Relationship Id="rId34" Type="http://schemas.openxmlformats.org/officeDocument/2006/relationships/hyperlink" Target="http://www.milpa-alta.cdmx.gob.mx/images/Plataforma/VINCULOSDGA/A121Fr33.pdf" TargetMode="External"/><Relationship Id="rId55" Type="http://schemas.openxmlformats.org/officeDocument/2006/relationships/hyperlink" Target="http://www.milpa-alta.cdmx.gob.mx/images/Plataforma/VINCULOSDGA/A121Fr33.pdf" TargetMode="External"/><Relationship Id="rId76" Type="http://schemas.openxmlformats.org/officeDocument/2006/relationships/hyperlink" Target="http://www.milpa-alta.cdmx.gob.mx/images/Plataforma/VINCULOSDGA/A121Fr33.pdf" TargetMode="External"/><Relationship Id="rId97" Type="http://schemas.openxmlformats.org/officeDocument/2006/relationships/hyperlink" Target="http://www.milpa-alta.cdmx.gob.mx/images/Plataforma/VINCULOSDGA/A121Fr33.pdf" TargetMode="External"/><Relationship Id="rId120" Type="http://schemas.openxmlformats.org/officeDocument/2006/relationships/hyperlink" Target="http://www.milpa-alta.cdmx.gob.mx/images/Plataforma/VINCULOSDGA/A121Fr33.pdf" TargetMode="External"/><Relationship Id="rId141" Type="http://schemas.openxmlformats.org/officeDocument/2006/relationships/hyperlink" Target="http://www.milpa-alta.cdmx.gob.mx/images/Plataforma/VINCULOSDGA/A121Fr33.pdf" TargetMode="External"/><Relationship Id="rId7" Type="http://schemas.openxmlformats.org/officeDocument/2006/relationships/hyperlink" Target="http://www.milpa-alta.cdmx.gob.mx/images/Plataforma/VINCULOSDGA/A121Fr33.pdf" TargetMode="External"/><Relationship Id="rId162" Type="http://schemas.openxmlformats.org/officeDocument/2006/relationships/hyperlink" Target="http://www.milpa-alta.cdmx.gob.mx/images/Plataforma/VINCULOSDGA/A121Fr33.pdf" TargetMode="External"/><Relationship Id="rId183" Type="http://schemas.openxmlformats.org/officeDocument/2006/relationships/hyperlink" Target="http://www.milpa-alta.cdmx.gob.mx/images/Plataforma/VINCULOSDGA/A121Fr33.pdf" TargetMode="External"/><Relationship Id="rId218" Type="http://schemas.openxmlformats.org/officeDocument/2006/relationships/hyperlink" Target="http://www.milpa-alta.cdmx.gob.mx/images/Plataforma/VINCULOSDGA/A121Fr33.pdf" TargetMode="External"/><Relationship Id="rId239" Type="http://schemas.openxmlformats.org/officeDocument/2006/relationships/hyperlink" Target="http://www.milpa-alta.cdmx.gob.mx/images/Plataforma/VINCULOSDGA/A121Fr33.pdf" TargetMode="External"/><Relationship Id="rId250" Type="http://schemas.openxmlformats.org/officeDocument/2006/relationships/hyperlink" Target="http://www.milpa-alta.cdmx.gob.mx/images/Plataforma/VINCULOSDGA/A121Fr33.pdf" TargetMode="External"/><Relationship Id="rId271" Type="http://schemas.openxmlformats.org/officeDocument/2006/relationships/hyperlink" Target="http://www.milpa-alta.cdmx.gob.mx/images/Plataforma/VINCULOSDGA/A121Fr33.pdf" TargetMode="External"/><Relationship Id="rId292" Type="http://schemas.openxmlformats.org/officeDocument/2006/relationships/hyperlink" Target="http://www.milpa-alta.cdmx.gob.mx/images/Plataforma/VINCULOSDGA/A121Fr33.pdf" TargetMode="External"/><Relationship Id="rId24" Type="http://schemas.openxmlformats.org/officeDocument/2006/relationships/hyperlink" Target="http://www.milpa-alta.cdmx.gob.mx/images/Plataforma/VINCULOSDGA/A121Fr33.pdf" TargetMode="External"/><Relationship Id="rId45" Type="http://schemas.openxmlformats.org/officeDocument/2006/relationships/hyperlink" Target="http://www.milpa-alta.cdmx.gob.mx/images/Plataforma/VINCULOSDGA/A121Fr33.pdf" TargetMode="External"/><Relationship Id="rId66" Type="http://schemas.openxmlformats.org/officeDocument/2006/relationships/hyperlink" Target="http://www.milpa-alta.cdmx.gob.mx/images/Plataforma/VINCULOSDGA/A121Fr33.pdf" TargetMode="External"/><Relationship Id="rId87" Type="http://schemas.openxmlformats.org/officeDocument/2006/relationships/hyperlink" Target="http://www.milpa-alta.cdmx.gob.mx/images/Plataforma/VINCULOSDGA/A121Fr33.pdf" TargetMode="External"/><Relationship Id="rId110" Type="http://schemas.openxmlformats.org/officeDocument/2006/relationships/hyperlink" Target="http://www.milpa-alta.cdmx.gob.mx/images/Plataforma/VINCULOSDGA/A121Fr33.pdf" TargetMode="External"/><Relationship Id="rId131" Type="http://schemas.openxmlformats.org/officeDocument/2006/relationships/hyperlink" Target="http://www.milpa-alta.cdmx.gob.mx/images/Plataforma/VINCULOSDGA/A121Fr33.pdf" TargetMode="External"/><Relationship Id="rId152" Type="http://schemas.openxmlformats.org/officeDocument/2006/relationships/hyperlink" Target="http://www.milpa-alta.cdmx.gob.mx/images/Plataforma/VINCULOSDGA/A121Fr33.pdf" TargetMode="External"/><Relationship Id="rId173" Type="http://schemas.openxmlformats.org/officeDocument/2006/relationships/hyperlink" Target="http://www.milpa-alta.cdmx.gob.mx/images/Plataforma/VINCULOSDGA/A121Fr33.pdf" TargetMode="External"/><Relationship Id="rId194" Type="http://schemas.openxmlformats.org/officeDocument/2006/relationships/hyperlink" Target="http://www.milpa-alta.cdmx.gob.mx/images/Plataforma/VINCULOSDGA/A121Fr33.pdf" TargetMode="External"/><Relationship Id="rId208" Type="http://schemas.openxmlformats.org/officeDocument/2006/relationships/hyperlink" Target="http://www.milpa-alta.cdmx.gob.mx/images/Plataforma/VINCULOSDGA/A121Fr33.pdf" TargetMode="External"/><Relationship Id="rId229" Type="http://schemas.openxmlformats.org/officeDocument/2006/relationships/hyperlink" Target="http://www.milpa-alta.cdmx.gob.mx/images/Plataforma/VINCULOSDGA/A121Fr33.pdf" TargetMode="External"/><Relationship Id="rId240" Type="http://schemas.openxmlformats.org/officeDocument/2006/relationships/hyperlink" Target="http://www.milpa-alta.cdmx.gob.mx/images/Plataforma/VINCULOSDGA/A121Fr33.pdf" TargetMode="External"/><Relationship Id="rId261" Type="http://schemas.openxmlformats.org/officeDocument/2006/relationships/hyperlink" Target="http://www.milpa-alta.cdmx.gob.mx/images/Plataforma/VINCULOSDGA/A121Fr33.pdf" TargetMode="External"/><Relationship Id="rId14" Type="http://schemas.openxmlformats.org/officeDocument/2006/relationships/hyperlink" Target="http://www.milpa-alta.cdmx.gob.mx/images/Plataforma/VINCULOSDGA/A121Fr33.pdf" TargetMode="External"/><Relationship Id="rId35" Type="http://schemas.openxmlformats.org/officeDocument/2006/relationships/hyperlink" Target="http://www.milpa-alta.cdmx.gob.mx/images/Plataforma/VINCULOSDGA/A121Fr33.pdf" TargetMode="External"/><Relationship Id="rId56" Type="http://schemas.openxmlformats.org/officeDocument/2006/relationships/hyperlink" Target="http://www.milpa-alta.cdmx.gob.mx/images/Plataforma/VINCULOSDGA/A121Fr33.pdf" TargetMode="External"/><Relationship Id="rId77" Type="http://schemas.openxmlformats.org/officeDocument/2006/relationships/hyperlink" Target="http://www.milpa-alta.cdmx.gob.mx/images/Plataforma/VINCULOSDGA/A121Fr33.pdf" TargetMode="External"/><Relationship Id="rId100" Type="http://schemas.openxmlformats.org/officeDocument/2006/relationships/hyperlink" Target="http://www.milpa-alta.cdmx.gob.mx/images/Plataforma/VINCULOSDGA/A121Fr33.pdf" TargetMode="External"/><Relationship Id="rId282" Type="http://schemas.openxmlformats.org/officeDocument/2006/relationships/hyperlink" Target="http://www.milpa-alta.cdmx.gob.mx/images/Plataforma/VINCULOSDGA/A121Fr33.pdf" TargetMode="External"/><Relationship Id="rId8" Type="http://schemas.openxmlformats.org/officeDocument/2006/relationships/hyperlink" Target="http://www.milpa-alta.cdmx.gob.mx/images/Plataforma/VINCULOSDGA/A121Fr33.pdf" TargetMode="External"/><Relationship Id="rId98" Type="http://schemas.openxmlformats.org/officeDocument/2006/relationships/hyperlink" Target="http://www.milpa-alta.cdmx.gob.mx/images/Plataforma/VINCULOSDGA/A121Fr33.pdf" TargetMode="External"/><Relationship Id="rId121" Type="http://schemas.openxmlformats.org/officeDocument/2006/relationships/hyperlink" Target="http://www.milpa-alta.cdmx.gob.mx/images/Plataforma/VINCULOSDGA/A121Fr33.pdf" TargetMode="External"/><Relationship Id="rId142" Type="http://schemas.openxmlformats.org/officeDocument/2006/relationships/hyperlink" Target="http://www.milpa-alta.cdmx.gob.mx/images/Plataforma/VINCULOSDGA/A121Fr33.pdf" TargetMode="External"/><Relationship Id="rId163" Type="http://schemas.openxmlformats.org/officeDocument/2006/relationships/hyperlink" Target="http://www.milpa-alta.cdmx.gob.mx/images/Plataforma/VINCULOSDGA/A121Fr33.pdf" TargetMode="External"/><Relationship Id="rId184" Type="http://schemas.openxmlformats.org/officeDocument/2006/relationships/hyperlink" Target="http://www.milpa-alta.cdmx.gob.mx/images/Plataforma/VINCULOSDGA/A121Fr33.pdf" TargetMode="External"/><Relationship Id="rId219" Type="http://schemas.openxmlformats.org/officeDocument/2006/relationships/hyperlink" Target="http://www.milpa-alta.cdmx.gob.mx/images/Plataforma/VINCULOSDGA/A121Fr33.pdf" TargetMode="External"/><Relationship Id="rId230" Type="http://schemas.openxmlformats.org/officeDocument/2006/relationships/hyperlink" Target="http://www.milpa-alta.cdmx.gob.mx/images/Plataforma/VINCULOSDGA/A121Fr33.pdf" TargetMode="External"/><Relationship Id="rId251" Type="http://schemas.openxmlformats.org/officeDocument/2006/relationships/hyperlink" Target="http://www.milpa-alta.cdmx.gob.mx/images/Plataforma/VINCULOSDGA/A121Fr33.pdf" TargetMode="External"/><Relationship Id="rId25" Type="http://schemas.openxmlformats.org/officeDocument/2006/relationships/hyperlink" Target="http://www.milpa-alta.cdmx.gob.mx/images/Plataforma/VINCULOSDGA/A121Fr33.pdf" TargetMode="External"/><Relationship Id="rId46" Type="http://schemas.openxmlformats.org/officeDocument/2006/relationships/hyperlink" Target="http://www.milpa-alta.cdmx.gob.mx/images/Plataforma/VINCULOSDGA/A121Fr33.pdf" TargetMode="External"/><Relationship Id="rId67" Type="http://schemas.openxmlformats.org/officeDocument/2006/relationships/hyperlink" Target="http://www.milpa-alta.cdmx.gob.mx/images/Plataforma/VINCULOSDGA/A121Fr33.pdf" TargetMode="External"/><Relationship Id="rId272" Type="http://schemas.openxmlformats.org/officeDocument/2006/relationships/hyperlink" Target="http://www.milpa-alta.cdmx.gob.mx/images/Plataforma/VINCULOSDGA/A121Fr33.pdf" TargetMode="External"/><Relationship Id="rId293" Type="http://schemas.openxmlformats.org/officeDocument/2006/relationships/hyperlink" Target="http://www.milpa-alta.cdmx.gob.mx/images/Plataforma/VINCULOSDGA/A121Fr33.pdf" TargetMode="External"/><Relationship Id="rId88" Type="http://schemas.openxmlformats.org/officeDocument/2006/relationships/hyperlink" Target="http://www.milpa-alta.cdmx.gob.mx/images/Plataforma/VINCULOSDGA/A121Fr33.pdf" TargetMode="External"/><Relationship Id="rId111" Type="http://schemas.openxmlformats.org/officeDocument/2006/relationships/hyperlink" Target="http://www.milpa-alta.cdmx.gob.mx/images/Plataforma/VINCULOSDGA/A121Fr33.pdf" TargetMode="External"/><Relationship Id="rId132" Type="http://schemas.openxmlformats.org/officeDocument/2006/relationships/hyperlink" Target="http://www.milpa-alta.cdmx.gob.mx/images/Plataforma/VINCULOSDGA/A121Fr33.pdf" TargetMode="External"/><Relationship Id="rId153" Type="http://schemas.openxmlformats.org/officeDocument/2006/relationships/hyperlink" Target="http://www.milpa-alta.cdmx.gob.mx/images/Plataforma/VINCULOSDGA/A121Fr33.pdf" TargetMode="External"/><Relationship Id="rId174" Type="http://schemas.openxmlformats.org/officeDocument/2006/relationships/hyperlink" Target="http://www.milpa-alta.cdmx.gob.mx/images/Plataforma/VINCULOSDGA/A121Fr33.pdf" TargetMode="External"/><Relationship Id="rId195" Type="http://schemas.openxmlformats.org/officeDocument/2006/relationships/hyperlink" Target="http://www.milpa-alta.cdmx.gob.mx/images/Plataforma/VINCULOSDGA/A121Fr33.pdf" TargetMode="External"/><Relationship Id="rId209" Type="http://schemas.openxmlformats.org/officeDocument/2006/relationships/hyperlink" Target="http://www.milpa-alta.cdmx.gob.mx/images/Plataforma/VINCULOSDGA/A121Fr33.pdf" TargetMode="External"/><Relationship Id="rId220" Type="http://schemas.openxmlformats.org/officeDocument/2006/relationships/hyperlink" Target="http://www.milpa-alta.cdmx.gob.mx/images/Plataforma/VINCULOSDGA/A121Fr33.pdf" TargetMode="External"/><Relationship Id="rId241" Type="http://schemas.openxmlformats.org/officeDocument/2006/relationships/hyperlink" Target="http://www.milpa-alta.cdmx.gob.mx/images/Plataforma/VINCULOSDGA/A121Fr33.pdf" TargetMode="External"/><Relationship Id="rId15" Type="http://schemas.openxmlformats.org/officeDocument/2006/relationships/hyperlink" Target="http://www.milpa-alta.cdmx.gob.mx/images/Plataforma/VINCULOSDGA/A121Fr33.pdf" TargetMode="External"/><Relationship Id="rId36" Type="http://schemas.openxmlformats.org/officeDocument/2006/relationships/hyperlink" Target="http://www.milpa-alta.cdmx.gob.mx/images/Plataforma/VINCULOSDGA/A121Fr33.pdf" TargetMode="External"/><Relationship Id="rId57" Type="http://schemas.openxmlformats.org/officeDocument/2006/relationships/hyperlink" Target="http://www.milpa-alta.cdmx.gob.mx/images/Plataforma/VINCULOSDGA/A121Fr33.pdf" TargetMode="External"/><Relationship Id="rId262" Type="http://schemas.openxmlformats.org/officeDocument/2006/relationships/hyperlink" Target="http://www.milpa-alta.cdmx.gob.mx/images/Plataforma/VINCULOSDGA/A121Fr33.pdf" TargetMode="External"/><Relationship Id="rId283" Type="http://schemas.openxmlformats.org/officeDocument/2006/relationships/hyperlink" Target="http://www.milpa-alta.cdmx.gob.mx/images/Plataforma/VINCULOSDGA/A121Fr33.pdf" TargetMode="External"/><Relationship Id="rId78" Type="http://schemas.openxmlformats.org/officeDocument/2006/relationships/hyperlink" Target="http://www.milpa-alta.cdmx.gob.mx/images/Plataforma/VINCULOSDGA/A121Fr33.pdf" TargetMode="External"/><Relationship Id="rId99" Type="http://schemas.openxmlformats.org/officeDocument/2006/relationships/hyperlink" Target="http://www.milpa-alta.cdmx.gob.mx/images/Plataforma/VINCULOSDGA/A121Fr33.pdf" TargetMode="External"/><Relationship Id="rId101" Type="http://schemas.openxmlformats.org/officeDocument/2006/relationships/hyperlink" Target="http://www.milpa-alta.cdmx.gob.mx/images/Plataforma/VINCULOSDGA/A121Fr33.pdf" TargetMode="External"/><Relationship Id="rId122" Type="http://schemas.openxmlformats.org/officeDocument/2006/relationships/hyperlink" Target="http://www.milpa-alta.cdmx.gob.mx/images/Plataforma/VINCULOSDGA/A121Fr33.pdf" TargetMode="External"/><Relationship Id="rId143" Type="http://schemas.openxmlformats.org/officeDocument/2006/relationships/hyperlink" Target="http://www.milpa-alta.cdmx.gob.mx/images/Plataforma/VINCULOSDGA/A121Fr33.pdf" TargetMode="External"/><Relationship Id="rId164" Type="http://schemas.openxmlformats.org/officeDocument/2006/relationships/hyperlink" Target="http://www.milpa-alta.cdmx.gob.mx/images/Plataforma/VINCULOSDGA/A121Fr33.pdf" TargetMode="External"/><Relationship Id="rId185" Type="http://schemas.openxmlformats.org/officeDocument/2006/relationships/hyperlink" Target="http://www.milpa-alta.cdmx.gob.mx/images/Plataforma/VINCULOSDGA/A121Fr33.pdf" TargetMode="External"/><Relationship Id="rId9" Type="http://schemas.openxmlformats.org/officeDocument/2006/relationships/hyperlink" Target="http://www.milpa-alta.cdmx.gob.mx/images/Plataforma/VINCULOSDGA/A121Fr33.pdf" TargetMode="External"/><Relationship Id="rId210" Type="http://schemas.openxmlformats.org/officeDocument/2006/relationships/hyperlink" Target="http://www.milpa-alta.cdmx.gob.mx/images/Plataforma/VINCULOSDGA/A121Fr33.pdf" TargetMode="External"/><Relationship Id="rId26" Type="http://schemas.openxmlformats.org/officeDocument/2006/relationships/hyperlink" Target="http://www.milpa-alta.cdmx.gob.mx/images/Plataforma/VINCULOSDGA/A121Fr33.pdf" TargetMode="External"/><Relationship Id="rId231" Type="http://schemas.openxmlformats.org/officeDocument/2006/relationships/hyperlink" Target="http://www.milpa-alta.cdmx.gob.mx/images/Plataforma/VINCULOSDGA/A121Fr33.pdf" TargetMode="External"/><Relationship Id="rId252" Type="http://schemas.openxmlformats.org/officeDocument/2006/relationships/hyperlink" Target="http://www.milpa-alta.cdmx.gob.mx/images/Plataforma/VINCULOSDGA/A121Fr33.pdf" TargetMode="External"/><Relationship Id="rId273" Type="http://schemas.openxmlformats.org/officeDocument/2006/relationships/hyperlink" Target="http://www.milpa-alta.cdmx.gob.mx/images/Plataforma/VINCULOSDGA/A121Fr33.pdf" TargetMode="External"/><Relationship Id="rId294" Type="http://schemas.openxmlformats.org/officeDocument/2006/relationships/hyperlink" Target="http://www.milpa-alta.cdmx.gob.mx/images/Plataforma/VINCULOSDGA/A121Fr33.pdf" TargetMode="External"/><Relationship Id="rId47" Type="http://schemas.openxmlformats.org/officeDocument/2006/relationships/hyperlink" Target="http://www.milpa-alta.cdmx.gob.mx/images/Plataforma/VINCULOSDGA/A121Fr33.pdf" TargetMode="External"/><Relationship Id="rId68" Type="http://schemas.openxmlformats.org/officeDocument/2006/relationships/hyperlink" Target="http://www.milpa-alta.cdmx.gob.mx/images/Plataforma/VINCULOSDGA/A121Fr33.pdf" TargetMode="External"/><Relationship Id="rId89" Type="http://schemas.openxmlformats.org/officeDocument/2006/relationships/hyperlink" Target="http://www.milpa-alta.cdmx.gob.mx/images/Plataforma/VINCULOSDGA/A121Fr33.pdf" TargetMode="External"/><Relationship Id="rId112" Type="http://schemas.openxmlformats.org/officeDocument/2006/relationships/hyperlink" Target="http://www.milpa-alta.cdmx.gob.mx/images/Plataforma/VINCULOSDGA/A121Fr33.pdf" TargetMode="External"/><Relationship Id="rId133" Type="http://schemas.openxmlformats.org/officeDocument/2006/relationships/hyperlink" Target="http://www.milpa-alta.cdmx.gob.mx/images/Plataforma/VINCULOSDGA/A121Fr33.pdf" TargetMode="External"/><Relationship Id="rId154" Type="http://schemas.openxmlformats.org/officeDocument/2006/relationships/hyperlink" Target="http://www.milpa-alta.cdmx.gob.mx/images/Plataforma/VINCULOSDGA/A121Fr33.pdf" TargetMode="External"/><Relationship Id="rId175" Type="http://schemas.openxmlformats.org/officeDocument/2006/relationships/hyperlink" Target="http://www.milpa-alta.cdmx.gob.mx/images/Plataforma/VINCULOSDGA/A121Fr33.pdf" TargetMode="External"/><Relationship Id="rId196" Type="http://schemas.openxmlformats.org/officeDocument/2006/relationships/hyperlink" Target="http://www.milpa-alta.cdmx.gob.mx/images/Plataforma/VINCULOSDGA/A121Fr33.pdf" TargetMode="External"/><Relationship Id="rId200" Type="http://schemas.openxmlformats.org/officeDocument/2006/relationships/hyperlink" Target="http://www.milpa-alta.cdmx.gob.mx/images/Plataforma/VINCULOSDGA/A121Fr33.pdf" TargetMode="External"/><Relationship Id="rId16" Type="http://schemas.openxmlformats.org/officeDocument/2006/relationships/hyperlink" Target="http://www.milpa-alta.cdmx.gob.mx/images/Plataforma/VINCULOSDGA/A121Fr33.pdf" TargetMode="External"/><Relationship Id="rId221" Type="http://schemas.openxmlformats.org/officeDocument/2006/relationships/hyperlink" Target="http://www.milpa-alta.cdmx.gob.mx/images/Plataforma/VINCULOSDGA/A121Fr33.pdf" TargetMode="External"/><Relationship Id="rId242" Type="http://schemas.openxmlformats.org/officeDocument/2006/relationships/hyperlink" Target="http://www.milpa-alta.cdmx.gob.mx/images/Plataforma/VINCULOSDGA/A121Fr33.pdf" TargetMode="External"/><Relationship Id="rId263" Type="http://schemas.openxmlformats.org/officeDocument/2006/relationships/hyperlink" Target="http://www.milpa-alta.cdmx.gob.mx/images/Plataforma/VINCULOSDGA/A121Fr33.pdf" TargetMode="External"/><Relationship Id="rId284" Type="http://schemas.openxmlformats.org/officeDocument/2006/relationships/hyperlink" Target="http://www.milpa-alta.cdmx.gob.mx/images/Plataforma/VINCULOSDGA/A121Fr33.pdf" TargetMode="External"/><Relationship Id="rId37" Type="http://schemas.openxmlformats.org/officeDocument/2006/relationships/hyperlink" Target="http://www.milpa-alta.cdmx.gob.mx/images/Plataforma/VINCULOSDGA/A121Fr33.pdf" TargetMode="External"/><Relationship Id="rId58" Type="http://schemas.openxmlformats.org/officeDocument/2006/relationships/hyperlink" Target="http://www.milpa-alta.cdmx.gob.mx/images/Plataforma/VINCULOSDGA/A121Fr33.pdf" TargetMode="External"/><Relationship Id="rId79" Type="http://schemas.openxmlformats.org/officeDocument/2006/relationships/hyperlink" Target="http://www.milpa-alta.cdmx.gob.mx/images/Plataforma/VINCULOSDGA/A121Fr33.pdf" TargetMode="External"/><Relationship Id="rId102" Type="http://schemas.openxmlformats.org/officeDocument/2006/relationships/hyperlink" Target="http://www.milpa-alta.cdmx.gob.mx/images/Plataforma/VINCULOSDGA/A121Fr33.pdf" TargetMode="External"/><Relationship Id="rId123" Type="http://schemas.openxmlformats.org/officeDocument/2006/relationships/hyperlink" Target="http://www.milpa-alta.cdmx.gob.mx/images/Plataforma/VINCULOSDGA/A121Fr33.pdf" TargetMode="External"/><Relationship Id="rId144" Type="http://schemas.openxmlformats.org/officeDocument/2006/relationships/hyperlink" Target="http://www.milpa-alta.cdmx.gob.mx/images/Plataforma/VINCULOSDGA/A121Fr33.pdf" TargetMode="External"/><Relationship Id="rId90" Type="http://schemas.openxmlformats.org/officeDocument/2006/relationships/hyperlink" Target="http://www.milpa-alta.cdmx.gob.mx/images/Plataforma/VINCULOSDGA/A121Fr33.pdf" TargetMode="External"/><Relationship Id="rId165" Type="http://schemas.openxmlformats.org/officeDocument/2006/relationships/hyperlink" Target="http://www.milpa-alta.cdmx.gob.mx/images/Plataforma/VINCULOSDGA/A121Fr33.pdf" TargetMode="External"/><Relationship Id="rId186" Type="http://schemas.openxmlformats.org/officeDocument/2006/relationships/hyperlink" Target="http://www.milpa-alta.cdmx.gob.mx/images/Plataforma/VINCULOSDGA/A121Fr33.pdf" TargetMode="External"/><Relationship Id="rId211" Type="http://schemas.openxmlformats.org/officeDocument/2006/relationships/hyperlink" Target="http://www.milpa-alta.cdmx.gob.mx/images/Plataforma/VINCULOSDGA/A121Fr33.pdf" TargetMode="External"/><Relationship Id="rId232" Type="http://schemas.openxmlformats.org/officeDocument/2006/relationships/hyperlink" Target="http://www.milpa-alta.cdmx.gob.mx/images/Plataforma/VINCULOSDGA/A121Fr33.pdf" TargetMode="External"/><Relationship Id="rId253" Type="http://schemas.openxmlformats.org/officeDocument/2006/relationships/hyperlink" Target="http://www.milpa-alta.cdmx.gob.mx/images/Plataforma/VINCULOSDGA/A121Fr33.pdf" TargetMode="External"/><Relationship Id="rId274" Type="http://schemas.openxmlformats.org/officeDocument/2006/relationships/hyperlink" Target="http://www.milpa-alta.cdmx.gob.mx/images/Plataforma/VINCULOSDGA/A121Fr33.pdf" TargetMode="External"/><Relationship Id="rId295" Type="http://schemas.openxmlformats.org/officeDocument/2006/relationships/hyperlink" Target="http://www.milpa-alta.cdmx.gob.mx/images/Plataforma/VINCULOSDGA/A121Fr33.pdf" TargetMode="External"/><Relationship Id="rId27" Type="http://schemas.openxmlformats.org/officeDocument/2006/relationships/hyperlink" Target="http://www.milpa-alta.cdmx.gob.mx/images/Plataforma/VINCULOSDGA/A121Fr33.pdf" TargetMode="External"/><Relationship Id="rId48" Type="http://schemas.openxmlformats.org/officeDocument/2006/relationships/hyperlink" Target="http://www.milpa-alta.cdmx.gob.mx/images/Plataforma/VINCULOSDGA/A121Fr33.pdf" TargetMode="External"/><Relationship Id="rId69" Type="http://schemas.openxmlformats.org/officeDocument/2006/relationships/hyperlink" Target="http://www.milpa-alta.cdmx.gob.mx/images/Plataforma/VINCULOSDGA/A121Fr33.pdf" TargetMode="External"/><Relationship Id="rId113" Type="http://schemas.openxmlformats.org/officeDocument/2006/relationships/hyperlink" Target="http://www.milpa-alta.cdmx.gob.mx/images/Plataforma/VINCULOSDGA/A121Fr33.pdf" TargetMode="External"/><Relationship Id="rId134" Type="http://schemas.openxmlformats.org/officeDocument/2006/relationships/hyperlink" Target="http://www.milpa-alta.cdmx.gob.mx/images/Plataforma/VINCULOSDGA/A121Fr33.pdf" TargetMode="External"/><Relationship Id="rId80" Type="http://schemas.openxmlformats.org/officeDocument/2006/relationships/hyperlink" Target="http://www.milpa-alta.cdmx.gob.mx/images/Plataforma/VINCULOSDGA/A121Fr33.pdf" TargetMode="External"/><Relationship Id="rId155" Type="http://schemas.openxmlformats.org/officeDocument/2006/relationships/hyperlink" Target="http://www.milpa-alta.cdmx.gob.mx/images/Plataforma/VINCULOSDGA/A121Fr33.pdf" TargetMode="External"/><Relationship Id="rId176" Type="http://schemas.openxmlformats.org/officeDocument/2006/relationships/hyperlink" Target="http://www.milpa-alta.cdmx.gob.mx/images/Plataforma/VINCULOSDGA/A121Fr33.pdf" TargetMode="External"/><Relationship Id="rId197" Type="http://schemas.openxmlformats.org/officeDocument/2006/relationships/hyperlink" Target="http://www.milpa-alta.cdmx.gob.mx/images/Plataforma/VINCULOSDGA/A121Fr33.pdf" TargetMode="External"/><Relationship Id="rId201" Type="http://schemas.openxmlformats.org/officeDocument/2006/relationships/hyperlink" Target="http://www.milpa-alta.cdmx.gob.mx/images/Plataforma/VINCULOSDGA/A121Fr33.pdf" TargetMode="External"/><Relationship Id="rId222" Type="http://schemas.openxmlformats.org/officeDocument/2006/relationships/hyperlink" Target="http://www.milpa-alta.cdmx.gob.mx/images/Plataforma/VINCULOSDGA/A121Fr33.pdf" TargetMode="External"/><Relationship Id="rId243" Type="http://schemas.openxmlformats.org/officeDocument/2006/relationships/hyperlink" Target="http://www.milpa-alta.cdmx.gob.mx/images/Plataforma/VINCULOSDGA/A121Fr33.pdf" TargetMode="External"/><Relationship Id="rId264" Type="http://schemas.openxmlformats.org/officeDocument/2006/relationships/hyperlink" Target="http://www.milpa-alta.cdmx.gob.mx/images/Plataforma/VINCULOSDGA/A121Fr33.pdf" TargetMode="External"/><Relationship Id="rId285" Type="http://schemas.openxmlformats.org/officeDocument/2006/relationships/hyperlink" Target="http://www.milpa-alta.cdmx.gob.mx/images/Plataforma/VINCULOSDGA/A121Fr33.pdf" TargetMode="External"/><Relationship Id="rId17" Type="http://schemas.openxmlformats.org/officeDocument/2006/relationships/hyperlink" Target="http://www.milpa-alta.cdmx.gob.mx/images/Plataforma/VINCULOSDGA/A121Fr33.pdf" TargetMode="External"/><Relationship Id="rId38" Type="http://schemas.openxmlformats.org/officeDocument/2006/relationships/hyperlink" Target="http://www.milpa-alta.cdmx.gob.mx/images/Plataforma/VINCULOSDGA/A121Fr33.pdf" TargetMode="External"/><Relationship Id="rId59" Type="http://schemas.openxmlformats.org/officeDocument/2006/relationships/hyperlink" Target="http://www.milpa-alta.cdmx.gob.mx/images/Plataforma/VINCULOSDGA/A121Fr33.pdf" TargetMode="External"/><Relationship Id="rId103" Type="http://schemas.openxmlformats.org/officeDocument/2006/relationships/hyperlink" Target="http://www.milpa-alta.cdmx.gob.mx/images/Plataforma/VINCULOSDGA/A121Fr33.pdf" TargetMode="External"/><Relationship Id="rId124" Type="http://schemas.openxmlformats.org/officeDocument/2006/relationships/hyperlink" Target="http://www.milpa-alta.cdmx.gob.mx/images/Plataforma/VINCULOSDGA/A121Fr33.pdf" TargetMode="External"/><Relationship Id="rId70" Type="http://schemas.openxmlformats.org/officeDocument/2006/relationships/hyperlink" Target="http://www.milpa-alta.cdmx.gob.mx/images/Plataforma/VINCULOSDGA/A121Fr33.pdf" TargetMode="External"/><Relationship Id="rId91" Type="http://schemas.openxmlformats.org/officeDocument/2006/relationships/hyperlink" Target="http://www.milpa-alta.cdmx.gob.mx/images/Plataforma/VINCULOSDGA/A121Fr33.pdf" TargetMode="External"/><Relationship Id="rId145" Type="http://schemas.openxmlformats.org/officeDocument/2006/relationships/hyperlink" Target="http://www.milpa-alta.cdmx.gob.mx/images/Plataforma/VINCULOSDGA/A121Fr33.pdf" TargetMode="External"/><Relationship Id="rId166" Type="http://schemas.openxmlformats.org/officeDocument/2006/relationships/hyperlink" Target="http://www.milpa-alta.cdmx.gob.mx/images/Plataforma/VINCULOSDGA/A121Fr33.pdf" TargetMode="External"/><Relationship Id="rId187" Type="http://schemas.openxmlformats.org/officeDocument/2006/relationships/hyperlink" Target="http://www.milpa-alta.cdmx.gob.mx/images/Plataforma/VINCULOSDGA/A121Fr33.pdf" TargetMode="External"/><Relationship Id="rId1" Type="http://schemas.openxmlformats.org/officeDocument/2006/relationships/hyperlink" Target="http://www.milpa-alta.cdmx.gob.mx/images/Plataforma/VINCULOSDGA/A121Fr33.pdf" TargetMode="External"/><Relationship Id="rId212" Type="http://schemas.openxmlformats.org/officeDocument/2006/relationships/hyperlink" Target="http://www.milpa-alta.cdmx.gob.mx/images/Plataforma/VINCULOSDGA/A121Fr33.pdf" TargetMode="External"/><Relationship Id="rId233" Type="http://schemas.openxmlformats.org/officeDocument/2006/relationships/hyperlink" Target="http://www.milpa-alta.cdmx.gob.mx/images/Plataforma/VINCULOSDGA/A121Fr33.pdf" TargetMode="External"/><Relationship Id="rId254" Type="http://schemas.openxmlformats.org/officeDocument/2006/relationships/hyperlink" Target="http://www.milpa-alta.cdmx.gob.mx/images/Plataforma/VINCULOSDGA/A121Fr33.pdf" TargetMode="External"/><Relationship Id="rId28" Type="http://schemas.openxmlformats.org/officeDocument/2006/relationships/hyperlink" Target="http://www.milpa-alta.cdmx.gob.mx/images/Plataforma/VINCULOSDGA/A121Fr33.pdf" TargetMode="External"/><Relationship Id="rId49" Type="http://schemas.openxmlformats.org/officeDocument/2006/relationships/hyperlink" Target="http://www.milpa-alta.cdmx.gob.mx/images/Plataforma/VINCULOSDGA/A121Fr33.pdf" TargetMode="External"/><Relationship Id="rId114" Type="http://schemas.openxmlformats.org/officeDocument/2006/relationships/hyperlink" Target="http://www.milpa-alta.cdmx.gob.mx/images/Plataforma/VINCULOSDGA/A121Fr33.pdf" TargetMode="External"/><Relationship Id="rId275" Type="http://schemas.openxmlformats.org/officeDocument/2006/relationships/hyperlink" Target="http://www.milpa-alta.cdmx.gob.mx/images/Plataforma/VINCULOSDGA/A121Fr33.pdf" TargetMode="External"/><Relationship Id="rId296" Type="http://schemas.openxmlformats.org/officeDocument/2006/relationships/hyperlink" Target="http://www.milpa-alta.cdmx.gob.mx/images/Plataforma/VINCULOSDGA/A121Fr33.pdf" TargetMode="External"/><Relationship Id="rId300" Type="http://schemas.openxmlformats.org/officeDocument/2006/relationships/hyperlink" Target="http://www.milpa-alta.cdmx.gob.mx/images/Plataforma/VINCULOSDGA/A121Fr33.pdf" TargetMode="External"/><Relationship Id="rId60" Type="http://schemas.openxmlformats.org/officeDocument/2006/relationships/hyperlink" Target="http://www.milpa-alta.cdmx.gob.mx/images/Plataforma/VINCULOSDGA/A121Fr33.pdf" TargetMode="External"/><Relationship Id="rId81" Type="http://schemas.openxmlformats.org/officeDocument/2006/relationships/hyperlink" Target="http://www.milpa-alta.cdmx.gob.mx/images/Plataforma/VINCULOSDGA/A121Fr33.pdf" TargetMode="External"/><Relationship Id="rId135" Type="http://schemas.openxmlformats.org/officeDocument/2006/relationships/hyperlink" Target="http://www.milpa-alta.cdmx.gob.mx/images/Plataforma/VINCULOSDGA/A121Fr33.pdf" TargetMode="External"/><Relationship Id="rId156" Type="http://schemas.openxmlformats.org/officeDocument/2006/relationships/hyperlink" Target="http://www.milpa-alta.cdmx.gob.mx/images/Plataforma/VINCULOSDGA/A121Fr33.pdf" TargetMode="External"/><Relationship Id="rId177" Type="http://schemas.openxmlformats.org/officeDocument/2006/relationships/hyperlink" Target="http://www.milpa-alta.cdmx.gob.mx/images/Plataforma/VINCULOSDGA/A121Fr33.pdf" TargetMode="External"/><Relationship Id="rId198" Type="http://schemas.openxmlformats.org/officeDocument/2006/relationships/hyperlink" Target="http://www.milpa-alta.cdmx.gob.mx/images/Plataforma/VINCULOSDGA/A121Fr33.pdf" TargetMode="External"/><Relationship Id="rId202" Type="http://schemas.openxmlformats.org/officeDocument/2006/relationships/hyperlink" Target="http://www.milpa-alta.cdmx.gob.mx/images/Plataforma/VINCULOSDGA/A121Fr33.pdf" TargetMode="External"/><Relationship Id="rId223" Type="http://schemas.openxmlformats.org/officeDocument/2006/relationships/hyperlink" Target="http://www.milpa-alta.cdmx.gob.mx/images/Plataforma/VINCULOSDGA/A121Fr33.pdf" TargetMode="External"/><Relationship Id="rId244" Type="http://schemas.openxmlformats.org/officeDocument/2006/relationships/hyperlink" Target="http://www.milpa-alta.cdmx.gob.mx/images/Plataforma/VINCULOSDGA/A121Fr33.pdf" TargetMode="External"/><Relationship Id="rId18" Type="http://schemas.openxmlformats.org/officeDocument/2006/relationships/hyperlink" Target="http://www.milpa-alta.cdmx.gob.mx/images/Plataforma/VINCULOSDGA/A121Fr33.pdf" TargetMode="External"/><Relationship Id="rId39" Type="http://schemas.openxmlformats.org/officeDocument/2006/relationships/hyperlink" Target="http://www.milpa-alta.cdmx.gob.mx/images/Plataforma/VINCULOSDGA/A121Fr33.pdf" TargetMode="External"/><Relationship Id="rId265" Type="http://schemas.openxmlformats.org/officeDocument/2006/relationships/hyperlink" Target="http://www.milpa-alta.cdmx.gob.mx/images/Plataforma/VINCULOSDGA/A121Fr33.pdf" TargetMode="External"/><Relationship Id="rId286" Type="http://schemas.openxmlformats.org/officeDocument/2006/relationships/hyperlink" Target="http://www.milpa-alta.cdmx.gob.mx/images/Plataforma/VINCULOSDGA/A121Fr33.pdf" TargetMode="External"/><Relationship Id="rId50" Type="http://schemas.openxmlformats.org/officeDocument/2006/relationships/hyperlink" Target="http://www.milpa-alta.cdmx.gob.mx/images/Plataforma/VINCULOSDGA/A121Fr33.pdf" TargetMode="External"/><Relationship Id="rId104" Type="http://schemas.openxmlformats.org/officeDocument/2006/relationships/hyperlink" Target="http://www.milpa-alta.cdmx.gob.mx/images/Plataforma/VINCULOSDGA/A121Fr33.pdf" TargetMode="External"/><Relationship Id="rId125" Type="http://schemas.openxmlformats.org/officeDocument/2006/relationships/hyperlink" Target="http://www.milpa-alta.cdmx.gob.mx/images/Plataforma/VINCULOSDGA/A121Fr33.pdf" TargetMode="External"/><Relationship Id="rId146" Type="http://schemas.openxmlformats.org/officeDocument/2006/relationships/hyperlink" Target="http://www.milpa-alta.cdmx.gob.mx/images/Plataforma/VINCULOSDGA/A121Fr33.pdf" TargetMode="External"/><Relationship Id="rId167" Type="http://schemas.openxmlformats.org/officeDocument/2006/relationships/hyperlink" Target="http://www.milpa-alta.cdmx.gob.mx/images/Plataforma/VINCULOSDGA/A121Fr33.pdf" TargetMode="External"/><Relationship Id="rId188" Type="http://schemas.openxmlformats.org/officeDocument/2006/relationships/hyperlink" Target="http://www.milpa-alta.cdmx.gob.mx/images/Plataforma/VINCULOSDGA/A121Fr33.pdf" TargetMode="External"/><Relationship Id="rId71" Type="http://schemas.openxmlformats.org/officeDocument/2006/relationships/hyperlink" Target="http://www.milpa-alta.cdmx.gob.mx/images/Plataforma/VINCULOSDGA/A121Fr33.pdf" TargetMode="External"/><Relationship Id="rId92" Type="http://schemas.openxmlformats.org/officeDocument/2006/relationships/hyperlink" Target="http://www.milpa-alta.cdmx.gob.mx/images/Plataforma/VINCULOSDGA/A121Fr33.pdf" TargetMode="External"/><Relationship Id="rId213" Type="http://schemas.openxmlformats.org/officeDocument/2006/relationships/hyperlink" Target="http://www.milpa-alta.cdmx.gob.mx/images/Plataforma/VINCULOSDGA/A121Fr33.pdf" TargetMode="External"/><Relationship Id="rId234" Type="http://schemas.openxmlformats.org/officeDocument/2006/relationships/hyperlink" Target="http://www.milpa-alta.cdmx.gob.mx/images/Plataforma/VINCULOSDGA/A121Fr33.pdf" TargetMode="External"/><Relationship Id="rId2" Type="http://schemas.openxmlformats.org/officeDocument/2006/relationships/hyperlink" Target="http://www.milpa-alta.cdmx.gob.mx/images/Plataforma/VINCULOSDGA/A121Fr33.pdf" TargetMode="External"/><Relationship Id="rId29" Type="http://schemas.openxmlformats.org/officeDocument/2006/relationships/hyperlink" Target="http://www.milpa-alta.cdmx.gob.mx/images/Plataforma/VINCULOSDGA/A121Fr33.pdf" TargetMode="External"/><Relationship Id="rId255" Type="http://schemas.openxmlformats.org/officeDocument/2006/relationships/hyperlink" Target="http://www.milpa-alta.cdmx.gob.mx/images/Plataforma/VINCULOSDGA/A121Fr33.pdf" TargetMode="External"/><Relationship Id="rId276" Type="http://schemas.openxmlformats.org/officeDocument/2006/relationships/hyperlink" Target="http://www.milpa-alta.cdmx.gob.mx/images/Plataforma/VINCULOSDGA/A121Fr33.pdf" TargetMode="External"/><Relationship Id="rId297" Type="http://schemas.openxmlformats.org/officeDocument/2006/relationships/hyperlink" Target="http://www.milpa-alta.cdmx.gob.mx/images/Plataforma/VINCULOSDGA/A121Fr33.pdf" TargetMode="External"/><Relationship Id="rId40" Type="http://schemas.openxmlformats.org/officeDocument/2006/relationships/hyperlink" Target="http://www.milpa-alta.cdmx.gob.mx/images/Plataforma/VINCULOSDGA/A121Fr33.pdf" TargetMode="External"/><Relationship Id="rId115" Type="http://schemas.openxmlformats.org/officeDocument/2006/relationships/hyperlink" Target="http://www.milpa-alta.cdmx.gob.mx/images/Plataforma/VINCULOSDGA/A121Fr33.pdf" TargetMode="External"/><Relationship Id="rId136" Type="http://schemas.openxmlformats.org/officeDocument/2006/relationships/hyperlink" Target="http://www.milpa-alta.cdmx.gob.mx/images/Plataforma/VINCULOSDGA/A121Fr33.pdf" TargetMode="External"/><Relationship Id="rId157" Type="http://schemas.openxmlformats.org/officeDocument/2006/relationships/hyperlink" Target="http://www.milpa-alta.cdmx.gob.mx/images/Plataforma/VINCULOSDGA/A121Fr33.pdf" TargetMode="External"/><Relationship Id="rId178" Type="http://schemas.openxmlformats.org/officeDocument/2006/relationships/hyperlink" Target="http://www.milpa-alta.cdmx.gob.mx/images/Plataforma/VINCULOSDGA/A121Fr33.pdf" TargetMode="External"/><Relationship Id="rId301" Type="http://schemas.openxmlformats.org/officeDocument/2006/relationships/hyperlink" Target="http://www.milpa-alta.cdmx.gob.mx/images/Plataforma/VINCULOSDGA/A121Fr33.pdf" TargetMode="External"/><Relationship Id="rId61" Type="http://schemas.openxmlformats.org/officeDocument/2006/relationships/hyperlink" Target="http://www.milpa-alta.cdmx.gob.mx/images/Plataforma/VINCULOSDGA/A121Fr33.pdf" TargetMode="External"/><Relationship Id="rId82" Type="http://schemas.openxmlformats.org/officeDocument/2006/relationships/hyperlink" Target="http://www.milpa-alta.cdmx.gob.mx/images/Plataforma/VINCULOSDGA/A121Fr33.pdf" TargetMode="External"/><Relationship Id="rId199" Type="http://schemas.openxmlformats.org/officeDocument/2006/relationships/hyperlink" Target="http://www.milpa-alta.cdmx.gob.mx/images/Plataforma/VINCULOSDGA/A121Fr33.pdf" TargetMode="External"/><Relationship Id="rId203" Type="http://schemas.openxmlformats.org/officeDocument/2006/relationships/hyperlink" Target="http://www.milpa-alta.cdmx.gob.mx/images/Plataforma/VINCULOSDGA/A121Fr33.pdf" TargetMode="External"/><Relationship Id="rId19" Type="http://schemas.openxmlformats.org/officeDocument/2006/relationships/hyperlink" Target="http://www.milpa-alta.cdmx.gob.mx/images/Plataforma/VINCULOSDGA/A121Fr33.pdf" TargetMode="External"/><Relationship Id="rId224" Type="http://schemas.openxmlformats.org/officeDocument/2006/relationships/hyperlink" Target="http://www.milpa-alta.cdmx.gob.mx/images/Plataforma/VINCULOSDGA/A121Fr33.pdf" TargetMode="External"/><Relationship Id="rId245" Type="http://schemas.openxmlformats.org/officeDocument/2006/relationships/hyperlink" Target="http://www.milpa-alta.cdmx.gob.mx/images/Plataforma/VINCULOSDGA/A121Fr33.pdf" TargetMode="External"/><Relationship Id="rId266" Type="http://schemas.openxmlformats.org/officeDocument/2006/relationships/hyperlink" Target="http://www.milpa-alta.cdmx.gob.mx/images/Plataforma/VINCULOSDGA/A121Fr33.pdf" TargetMode="External"/><Relationship Id="rId287" Type="http://schemas.openxmlformats.org/officeDocument/2006/relationships/hyperlink" Target="http://www.milpa-alta.cdmx.gob.mx/images/Plataforma/VINCULOSDGA/A121Fr33.pdf" TargetMode="External"/><Relationship Id="rId30" Type="http://schemas.openxmlformats.org/officeDocument/2006/relationships/hyperlink" Target="http://www.milpa-alta.cdmx.gob.mx/images/Plataforma/VINCULOSDGA/A121Fr33.pdf" TargetMode="External"/><Relationship Id="rId105" Type="http://schemas.openxmlformats.org/officeDocument/2006/relationships/hyperlink" Target="http://www.milpa-alta.cdmx.gob.mx/images/Plataforma/VINCULOSDGA/A121Fr33.pdf" TargetMode="External"/><Relationship Id="rId126" Type="http://schemas.openxmlformats.org/officeDocument/2006/relationships/hyperlink" Target="http://www.milpa-alta.cdmx.gob.mx/images/Plataforma/VINCULOSDGA/A121Fr33.pdf" TargetMode="External"/><Relationship Id="rId147" Type="http://schemas.openxmlformats.org/officeDocument/2006/relationships/hyperlink" Target="http://www.milpa-alta.cdmx.gob.mx/images/Plataforma/VINCULOSDGA/A121Fr33.pdf" TargetMode="External"/><Relationship Id="rId168" Type="http://schemas.openxmlformats.org/officeDocument/2006/relationships/hyperlink" Target="http://www.milpa-alta.cdmx.gob.mx/images/Plataforma/VINCULOSDGA/A121Fr33.pdf" TargetMode="External"/><Relationship Id="rId51" Type="http://schemas.openxmlformats.org/officeDocument/2006/relationships/hyperlink" Target="http://www.milpa-alta.cdmx.gob.mx/images/Plataforma/VINCULOSDGA/A121Fr33.pdf" TargetMode="External"/><Relationship Id="rId72" Type="http://schemas.openxmlformats.org/officeDocument/2006/relationships/hyperlink" Target="http://www.milpa-alta.cdmx.gob.mx/images/Plataforma/VINCULOSDGA/A121Fr33.pdf" TargetMode="External"/><Relationship Id="rId93" Type="http://schemas.openxmlformats.org/officeDocument/2006/relationships/hyperlink" Target="http://www.milpa-alta.cdmx.gob.mx/images/Plataforma/VINCULOSDGA/A121Fr33.pdf" TargetMode="External"/><Relationship Id="rId189" Type="http://schemas.openxmlformats.org/officeDocument/2006/relationships/hyperlink" Target="http://www.milpa-alta.cdmx.gob.mx/images/Plataforma/VINCULOSDGA/A121Fr33.pdf" TargetMode="External"/><Relationship Id="rId3" Type="http://schemas.openxmlformats.org/officeDocument/2006/relationships/hyperlink" Target="http://www.milpa-alta.cdmx.gob.mx/images/Plataforma/VINCULOSDGA/A121Fr33.pdf" TargetMode="External"/><Relationship Id="rId214" Type="http://schemas.openxmlformats.org/officeDocument/2006/relationships/hyperlink" Target="http://www.milpa-alta.cdmx.gob.mx/images/Plataforma/VINCULOSDGA/A121Fr33.pdf" TargetMode="External"/><Relationship Id="rId235" Type="http://schemas.openxmlformats.org/officeDocument/2006/relationships/hyperlink" Target="http://www.milpa-alta.cdmx.gob.mx/images/Plataforma/VINCULOSDGA/A121Fr33.pdf" TargetMode="External"/><Relationship Id="rId256" Type="http://schemas.openxmlformats.org/officeDocument/2006/relationships/hyperlink" Target="http://www.milpa-alta.cdmx.gob.mx/images/Plataforma/VINCULOSDGA/A121Fr33.pdf" TargetMode="External"/><Relationship Id="rId277" Type="http://schemas.openxmlformats.org/officeDocument/2006/relationships/hyperlink" Target="http://www.milpa-alta.cdmx.gob.mx/images/Plataforma/VINCULOSDGA/A121Fr33.pdf" TargetMode="External"/><Relationship Id="rId298" Type="http://schemas.openxmlformats.org/officeDocument/2006/relationships/hyperlink" Target="http://www.milpa-alta.cdmx.gob.mx/images/Plataforma/VINCULOSDGA/A121Fr33.pdf" TargetMode="External"/><Relationship Id="rId116" Type="http://schemas.openxmlformats.org/officeDocument/2006/relationships/hyperlink" Target="http://www.milpa-alta.cdmx.gob.mx/images/Plataforma/VINCULOSDGA/A121Fr33.pdf" TargetMode="External"/><Relationship Id="rId137" Type="http://schemas.openxmlformats.org/officeDocument/2006/relationships/hyperlink" Target="http://www.milpa-alta.cdmx.gob.mx/images/Plataforma/VINCULOSDGA/A121Fr33.pdf" TargetMode="External"/><Relationship Id="rId158" Type="http://schemas.openxmlformats.org/officeDocument/2006/relationships/hyperlink" Target="http://www.milpa-alta.cdmx.gob.mx/images/Plataforma/VINCULOSDGA/A121Fr33.pdf" TargetMode="External"/><Relationship Id="rId302" Type="http://schemas.openxmlformats.org/officeDocument/2006/relationships/hyperlink" Target="http://www.milpa-alta.cdmx.gob.mx/images/Plataforma/VINCULOSDGA/A121Fr33.pdf" TargetMode="External"/><Relationship Id="rId20" Type="http://schemas.openxmlformats.org/officeDocument/2006/relationships/hyperlink" Target="http://www.milpa-alta.cdmx.gob.mx/images/Plataforma/VINCULOSDGA/A121Fr33.pdf" TargetMode="External"/><Relationship Id="rId41" Type="http://schemas.openxmlformats.org/officeDocument/2006/relationships/hyperlink" Target="http://www.milpa-alta.cdmx.gob.mx/images/Plataforma/VINCULOSDGA/A121Fr33.pdf" TargetMode="External"/><Relationship Id="rId62" Type="http://schemas.openxmlformats.org/officeDocument/2006/relationships/hyperlink" Target="http://www.milpa-alta.cdmx.gob.mx/images/Plataforma/VINCULOSDGA/A121Fr33.pdf" TargetMode="External"/><Relationship Id="rId83" Type="http://schemas.openxmlformats.org/officeDocument/2006/relationships/hyperlink" Target="http://www.milpa-alta.cdmx.gob.mx/images/Plataforma/VINCULOSDGA/A121Fr33.pdf" TargetMode="External"/><Relationship Id="rId179" Type="http://schemas.openxmlformats.org/officeDocument/2006/relationships/hyperlink" Target="http://www.milpa-alta.cdmx.gob.mx/images/Plataforma/VINCULOSDGA/A121Fr33.pdf" TargetMode="External"/><Relationship Id="rId190" Type="http://schemas.openxmlformats.org/officeDocument/2006/relationships/hyperlink" Target="http://www.milpa-alta.cdmx.gob.mx/images/Plataforma/VINCULOSDGA/A121Fr33.pdf" TargetMode="External"/><Relationship Id="rId204" Type="http://schemas.openxmlformats.org/officeDocument/2006/relationships/hyperlink" Target="http://www.milpa-alta.cdmx.gob.mx/images/Plataforma/VINCULOSDGA/A121Fr33.pdf" TargetMode="External"/><Relationship Id="rId225" Type="http://schemas.openxmlformats.org/officeDocument/2006/relationships/hyperlink" Target="http://www.milpa-alta.cdmx.gob.mx/images/Plataforma/VINCULOSDGA/A121Fr33.pdf" TargetMode="External"/><Relationship Id="rId246" Type="http://schemas.openxmlformats.org/officeDocument/2006/relationships/hyperlink" Target="http://www.milpa-alta.cdmx.gob.mx/images/Plataforma/VINCULOSDGA/A121Fr33.pdf" TargetMode="External"/><Relationship Id="rId267" Type="http://schemas.openxmlformats.org/officeDocument/2006/relationships/hyperlink" Target="http://www.milpa-alta.cdmx.gob.mx/images/Plataforma/VINCULOSDGA/A121Fr33.pdf" TargetMode="External"/><Relationship Id="rId288" Type="http://schemas.openxmlformats.org/officeDocument/2006/relationships/hyperlink" Target="http://www.milpa-alta.cdmx.gob.mx/images/Plataforma/VINCULOSDGA/A121Fr33.pdf" TargetMode="External"/><Relationship Id="rId106" Type="http://schemas.openxmlformats.org/officeDocument/2006/relationships/hyperlink" Target="http://www.milpa-alta.cdmx.gob.mx/images/Plataforma/VINCULOSDGA/A121Fr33.pdf" TargetMode="External"/><Relationship Id="rId127" Type="http://schemas.openxmlformats.org/officeDocument/2006/relationships/hyperlink" Target="http://www.milpa-alta.cdmx.gob.mx/images/Plataforma/VINCULOSDGA/A121Fr33.pdf" TargetMode="External"/><Relationship Id="rId10" Type="http://schemas.openxmlformats.org/officeDocument/2006/relationships/hyperlink" Target="http://www.milpa-alta.cdmx.gob.mx/images/Plataforma/VINCULOSDGA/A121Fr33.pdf" TargetMode="External"/><Relationship Id="rId31" Type="http://schemas.openxmlformats.org/officeDocument/2006/relationships/hyperlink" Target="http://www.milpa-alta.cdmx.gob.mx/images/Plataforma/VINCULOSDGA/A121Fr33.pdf" TargetMode="External"/><Relationship Id="rId52" Type="http://schemas.openxmlformats.org/officeDocument/2006/relationships/hyperlink" Target="http://www.milpa-alta.cdmx.gob.mx/images/Plataforma/VINCULOSDGA/A121Fr33.pdf" TargetMode="External"/><Relationship Id="rId73" Type="http://schemas.openxmlformats.org/officeDocument/2006/relationships/hyperlink" Target="http://www.milpa-alta.cdmx.gob.mx/images/Plataforma/VINCULOSDGA/A121Fr33.pdf" TargetMode="External"/><Relationship Id="rId94" Type="http://schemas.openxmlformats.org/officeDocument/2006/relationships/hyperlink" Target="http://www.milpa-alta.cdmx.gob.mx/images/Plataforma/VINCULOSDGA/A121Fr33.pdf" TargetMode="External"/><Relationship Id="rId148" Type="http://schemas.openxmlformats.org/officeDocument/2006/relationships/hyperlink" Target="http://www.milpa-alta.cdmx.gob.mx/images/Plataforma/VINCULOSDGA/A121Fr33.pdf" TargetMode="External"/><Relationship Id="rId169" Type="http://schemas.openxmlformats.org/officeDocument/2006/relationships/hyperlink" Target="http://www.milpa-alta.cdmx.gob.mx/images/Plataforma/VINCULOSDGA/A121Fr33.pdf" TargetMode="External"/><Relationship Id="rId4" Type="http://schemas.openxmlformats.org/officeDocument/2006/relationships/hyperlink" Target="http://www.milpa-alta.cdmx.gob.mx/images/Plataforma/VINCULOSDGA/A121Fr33.pdf" TargetMode="External"/><Relationship Id="rId180" Type="http://schemas.openxmlformats.org/officeDocument/2006/relationships/hyperlink" Target="http://www.milpa-alta.cdmx.gob.mx/images/Plataforma/VINCULOSDGA/A121Fr33.pdf" TargetMode="External"/><Relationship Id="rId215" Type="http://schemas.openxmlformats.org/officeDocument/2006/relationships/hyperlink" Target="http://www.milpa-alta.cdmx.gob.mx/images/Plataforma/VINCULOSDGA/A121Fr33.pdf" TargetMode="External"/><Relationship Id="rId236" Type="http://schemas.openxmlformats.org/officeDocument/2006/relationships/hyperlink" Target="http://www.milpa-alta.cdmx.gob.mx/images/Plataforma/VINCULOSDGA/A121Fr33.pdf" TargetMode="External"/><Relationship Id="rId257" Type="http://schemas.openxmlformats.org/officeDocument/2006/relationships/hyperlink" Target="http://www.milpa-alta.cdmx.gob.mx/images/Plataforma/VINCULOSDGA/A121Fr33.pdf" TargetMode="External"/><Relationship Id="rId278" Type="http://schemas.openxmlformats.org/officeDocument/2006/relationships/hyperlink" Target="http://www.milpa-alta.cdmx.gob.mx/images/Plataforma/VINCULOSDGA/A121Fr33.pdf" TargetMode="External"/><Relationship Id="rId303" Type="http://schemas.openxmlformats.org/officeDocument/2006/relationships/hyperlink" Target="http://www.milpa-alta.cdmx.gob.mx/images/Plataforma/VINCULOSDGA/A121Fr33.pdf" TargetMode="External"/><Relationship Id="rId42" Type="http://schemas.openxmlformats.org/officeDocument/2006/relationships/hyperlink" Target="http://www.milpa-alta.cdmx.gob.mx/images/Plataforma/VINCULOSDGA/A121Fr33.pdf" TargetMode="External"/><Relationship Id="rId84" Type="http://schemas.openxmlformats.org/officeDocument/2006/relationships/hyperlink" Target="http://www.milpa-alta.cdmx.gob.mx/images/Plataforma/VINCULOSDGA/A121Fr33.pdf" TargetMode="External"/><Relationship Id="rId138" Type="http://schemas.openxmlformats.org/officeDocument/2006/relationships/hyperlink" Target="http://www.milpa-alta.cdmx.gob.mx/images/Plataforma/VINCULOSDGA/A121Fr33.pdf" TargetMode="External"/><Relationship Id="rId191" Type="http://schemas.openxmlformats.org/officeDocument/2006/relationships/hyperlink" Target="http://www.milpa-alta.cdmx.gob.mx/images/Plataforma/VINCULOSDGA/A121Fr33.pdf" TargetMode="External"/><Relationship Id="rId205" Type="http://schemas.openxmlformats.org/officeDocument/2006/relationships/hyperlink" Target="http://www.milpa-alta.cdmx.gob.mx/images/Plataforma/VINCULOSDGA/A121Fr33.pdf" TargetMode="External"/><Relationship Id="rId247" Type="http://schemas.openxmlformats.org/officeDocument/2006/relationships/hyperlink" Target="http://www.milpa-alta.cdmx.gob.mx/images/Plataforma/VINCULOSDGA/A121Fr33.pdf" TargetMode="External"/><Relationship Id="rId107" Type="http://schemas.openxmlformats.org/officeDocument/2006/relationships/hyperlink" Target="http://www.milpa-alta.cdmx.gob.mx/images/Plataforma/VINCULOSDGA/A121Fr33.pdf" TargetMode="External"/><Relationship Id="rId289" Type="http://schemas.openxmlformats.org/officeDocument/2006/relationships/hyperlink" Target="http://www.milpa-alta.cdmx.gob.mx/images/Plataforma/VINCULOSDGA/A121Fr33.pdf" TargetMode="External"/><Relationship Id="rId11" Type="http://schemas.openxmlformats.org/officeDocument/2006/relationships/hyperlink" Target="http://www.milpa-alta.cdmx.gob.mx/images/Plataforma/VINCULOSDGA/A121Fr33.pdf" TargetMode="External"/><Relationship Id="rId53" Type="http://schemas.openxmlformats.org/officeDocument/2006/relationships/hyperlink" Target="http://www.milpa-alta.cdmx.gob.mx/images/Plataforma/VINCULOSDGA/A121Fr33.pdf" TargetMode="External"/><Relationship Id="rId149" Type="http://schemas.openxmlformats.org/officeDocument/2006/relationships/hyperlink" Target="http://www.milpa-alta.cdmx.gob.mx/images/Plataforma/VINCULOSDGA/A121Fr33.pdf" TargetMode="External"/><Relationship Id="rId95" Type="http://schemas.openxmlformats.org/officeDocument/2006/relationships/hyperlink" Target="http://www.milpa-alta.cdmx.gob.mx/images/Plataforma/VINCULOSDGA/A121Fr33.pdf" TargetMode="External"/><Relationship Id="rId160" Type="http://schemas.openxmlformats.org/officeDocument/2006/relationships/hyperlink" Target="http://www.milpa-alta.cdmx.gob.mx/images/Plataforma/VINCULOSDGA/A121Fr33.pdf" TargetMode="External"/><Relationship Id="rId216" Type="http://schemas.openxmlformats.org/officeDocument/2006/relationships/hyperlink" Target="http://www.milpa-alta.cdmx.gob.mx/images/Plataforma/VINCULOSDGA/A121Fr33.pdf" TargetMode="External"/><Relationship Id="rId258" Type="http://schemas.openxmlformats.org/officeDocument/2006/relationships/hyperlink" Target="http://www.milpa-alta.cdmx.gob.mx/images/Plataforma/VINCULOSDGA/A121Fr33.pdf" TargetMode="External"/><Relationship Id="rId22" Type="http://schemas.openxmlformats.org/officeDocument/2006/relationships/hyperlink" Target="http://www.milpa-alta.cdmx.gob.mx/images/Plataforma/VINCULOSDGA/A121Fr33.pdf" TargetMode="External"/><Relationship Id="rId64" Type="http://schemas.openxmlformats.org/officeDocument/2006/relationships/hyperlink" Target="http://www.milpa-alta.cdmx.gob.mx/images/Plataforma/VINCULOSDGA/A121Fr33.pdf" TargetMode="External"/><Relationship Id="rId118" Type="http://schemas.openxmlformats.org/officeDocument/2006/relationships/hyperlink" Target="http://www.milpa-alta.cdmx.gob.mx/images/Plataforma/VINCULOSDGA/A121Fr33.pdf" TargetMode="External"/><Relationship Id="rId171" Type="http://schemas.openxmlformats.org/officeDocument/2006/relationships/hyperlink" Target="http://www.milpa-alta.cdmx.gob.mx/images/Plataforma/VINCULOSDGA/A121Fr33.pdf" TargetMode="External"/><Relationship Id="rId227" Type="http://schemas.openxmlformats.org/officeDocument/2006/relationships/hyperlink" Target="http://www.milpa-alta.cdmx.gob.mx/images/Plataforma/VINCULOSDGA/A121Fr33.pdf" TargetMode="External"/><Relationship Id="rId269" Type="http://schemas.openxmlformats.org/officeDocument/2006/relationships/hyperlink" Target="http://www.milpa-alta.cdmx.gob.mx/images/Plataforma/VINCULOSDGA/A121Fr33.pdf" TargetMode="External"/><Relationship Id="rId33" Type="http://schemas.openxmlformats.org/officeDocument/2006/relationships/hyperlink" Target="http://www.milpa-alta.cdmx.gob.mx/images/Plataforma/VINCULOSDGA/A121Fr33.pdf" TargetMode="External"/><Relationship Id="rId129" Type="http://schemas.openxmlformats.org/officeDocument/2006/relationships/hyperlink" Target="http://www.milpa-alta.cdmx.gob.mx/images/Plataforma/VINCULOSDGA/A121Fr33.pdf" TargetMode="External"/><Relationship Id="rId280" Type="http://schemas.openxmlformats.org/officeDocument/2006/relationships/hyperlink" Target="http://www.milpa-alta.cdmx.gob.mx/images/Plataforma/VINCULOSDGA/A121Fr33.pdf" TargetMode="External"/><Relationship Id="rId75" Type="http://schemas.openxmlformats.org/officeDocument/2006/relationships/hyperlink" Target="http://www.milpa-alta.cdmx.gob.mx/images/Plataforma/VINCULOSDGA/A121Fr33.pdf" TargetMode="External"/><Relationship Id="rId140" Type="http://schemas.openxmlformats.org/officeDocument/2006/relationships/hyperlink" Target="http://www.milpa-alta.cdmx.gob.mx/images/Plataforma/VINCULOSDGA/A121Fr33.pdf" TargetMode="External"/><Relationship Id="rId182" Type="http://schemas.openxmlformats.org/officeDocument/2006/relationships/hyperlink" Target="http://www.milpa-alta.cdmx.gob.mx/images/Plataforma/VINCULOSDGA/A121Fr3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10"/>
  <sheetViews>
    <sheetView tabSelected="1" topLeftCell="A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2021</v>
      </c>
      <c r="B8" s="2">
        <v>44378</v>
      </c>
      <c r="C8" s="2">
        <v>44469</v>
      </c>
      <c r="D8" s="3">
        <f>MID(F8,1,1)+3996</f>
        <v>4000</v>
      </c>
      <c r="E8" s="3">
        <f>MID(F8,1,2)+4356</f>
        <v>4400</v>
      </c>
      <c r="F8" s="4">
        <v>4411</v>
      </c>
      <c r="G8" s="5" t="s">
        <v>53</v>
      </c>
      <c r="H8" s="6">
        <v>82545</v>
      </c>
      <c r="I8" s="6">
        <v>82545</v>
      </c>
      <c r="J8" s="6">
        <v>0</v>
      </c>
      <c r="K8" s="6">
        <v>0</v>
      </c>
      <c r="L8" s="6">
        <v>0</v>
      </c>
      <c r="M8" s="6">
        <v>0</v>
      </c>
      <c r="N8" s="3" t="s">
        <v>177</v>
      </c>
      <c r="O8" s="7" t="s">
        <v>178</v>
      </c>
      <c r="P8" t="s">
        <v>179</v>
      </c>
      <c r="Q8" s="2">
        <v>44484</v>
      </c>
      <c r="R8" s="2">
        <v>44469</v>
      </c>
    </row>
    <row r="9" spans="1:19" x14ac:dyDescent="0.25">
      <c r="A9" s="3">
        <v>2021</v>
      </c>
      <c r="B9" s="2">
        <v>44378</v>
      </c>
      <c r="C9" s="2">
        <v>44469</v>
      </c>
      <c r="D9" s="3">
        <f>MID(F9,1,1)+1998</f>
        <v>2000</v>
      </c>
      <c r="E9" s="3">
        <f>MID(F9,1,2)+2079</f>
        <v>2100</v>
      </c>
      <c r="F9" s="4">
        <v>2151</v>
      </c>
      <c r="G9" s="5" t="s">
        <v>54</v>
      </c>
      <c r="H9" s="6">
        <v>196788</v>
      </c>
      <c r="I9" s="6">
        <v>0</v>
      </c>
      <c r="J9" s="6">
        <v>0</v>
      </c>
      <c r="K9" s="6">
        <v>0</v>
      </c>
      <c r="L9" s="6">
        <v>0</v>
      </c>
      <c r="M9" s="6">
        <v>0</v>
      </c>
      <c r="N9" s="3" t="s">
        <v>177</v>
      </c>
      <c r="O9" s="7" t="s">
        <v>178</v>
      </c>
      <c r="P9" s="3" t="s">
        <v>179</v>
      </c>
      <c r="Q9" s="2">
        <v>44484</v>
      </c>
      <c r="R9" s="2">
        <v>44469</v>
      </c>
    </row>
    <row r="10" spans="1:19" x14ac:dyDescent="0.25">
      <c r="A10" s="3">
        <v>2021</v>
      </c>
      <c r="B10" s="2">
        <v>44378</v>
      </c>
      <c r="C10" s="2">
        <v>44469</v>
      </c>
      <c r="D10" s="3">
        <f t="shared" ref="D10:D12" si="0">MID(F10,1,1)+1998</f>
        <v>2000</v>
      </c>
      <c r="E10" s="3">
        <f>MID(F10,1,2)+2079</f>
        <v>2100</v>
      </c>
      <c r="F10" s="4">
        <v>2171</v>
      </c>
      <c r="G10" s="5" t="s">
        <v>55</v>
      </c>
      <c r="H10" s="6">
        <v>0</v>
      </c>
      <c r="I10" s="6">
        <v>24800</v>
      </c>
      <c r="J10" s="6">
        <v>24800</v>
      </c>
      <c r="K10" s="6">
        <v>0</v>
      </c>
      <c r="L10" s="6">
        <v>0</v>
      </c>
      <c r="M10" s="6">
        <v>0</v>
      </c>
      <c r="N10" s="3" t="s">
        <v>177</v>
      </c>
      <c r="O10" s="7" t="s">
        <v>178</v>
      </c>
      <c r="P10" s="3" t="s">
        <v>179</v>
      </c>
      <c r="Q10" s="2">
        <v>44484</v>
      </c>
      <c r="R10" s="2">
        <v>44469</v>
      </c>
    </row>
    <row r="11" spans="1:19" x14ac:dyDescent="0.25">
      <c r="A11" s="3">
        <v>2021</v>
      </c>
      <c r="B11" s="2">
        <v>44378</v>
      </c>
      <c r="C11" s="2">
        <v>44469</v>
      </c>
      <c r="D11" s="3">
        <f t="shared" si="0"/>
        <v>2000</v>
      </c>
      <c r="E11" s="3">
        <f>MID(F11,1,2)+2673</f>
        <v>2700</v>
      </c>
      <c r="F11" s="4">
        <v>2711</v>
      </c>
      <c r="G11" s="5" t="s">
        <v>56</v>
      </c>
      <c r="H11" s="6">
        <v>0</v>
      </c>
      <c r="I11" s="6">
        <v>98560</v>
      </c>
      <c r="J11" s="6">
        <v>98558.24</v>
      </c>
      <c r="K11" s="6">
        <v>0</v>
      </c>
      <c r="L11" s="6">
        <v>0</v>
      </c>
      <c r="M11" s="6">
        <v>0</v>
      </c>
      <c r="N11" s="3" t="s">
        <v>177</v>
      </c>
      <c r="O11" s="7" t="s">
        <v>178</v>
      </c>
      <c r="P11" s="3" t="s">
        <v>179</v>
      </c>
      <c r="Q11" s="2">
        <v>44484</v>
      </c>
      <c r="R11" s="2">
        <v>44469</v>
      </c>
    </row>
    <row r="12" spans="1:19" x14ac:dyDescent="0.25">
      <c r="A12" s="3">
        <v>2021</v>
      </c>
      <c r="B12" s="2">
        <v>44378</v>
      </c>
      <c r="C12" s="2">
        <v>44469</v>
      </c>
      <c r="D12" s="3">
        <f t="shared" si="0"/>
        <v>2000</v>
      </c>
      <c r="E12" s="3">
        <f>MID(F12,1,2)+2673</f>
        <v>2700</v>
      </c>
      <c r="F12" s="4">
        <v>2741</v>
      </c>
      <c r="G12" s="5" t="s">
        <v>57</v>
      </c>
      <c r="H12" s="6">
        <v>0</v>
      </c>
      <c r="I12" s="6">
        <v>71513.600000000006</v>
      </c>
      <c r="J12" s="6">
        <v>71496.600000000006</v>
      </c>
      <c r="K12" s="6">
        <v>0</v>
      </c>
      <c r="L12" s="6">
        <v>0</v>
      </c>
      <c r="M12" s="6">
        <v>0</v>
      </c>
      <c r="N12" s="3" t="s">
        <v>177</v>
      </c>
      <c r="O12" s="7" t="s">
        <v>178</v>
      </c>
      <c r="P12" s="3" t="s">
        <v>179</v>
      </c>
      <c r="Q12" s="2">
        <v>44484</v>
      </c>
      <c r="R12" s="2">
        <v>44469</v>
      </c>
    </row>
    <row r="13" spans="1:19" x14ac:dyDescent="0.25">
      <c r="A13" s="3">
        <v>2021</v>
      </c>
      <c r="B13" s="2">
        <v>44378</v>
      </c>
      <c r="C13" s="2">
        <v>44469</v>
      </c>
      <c r="D13" s="3">
        <f>MID(F13,1,1)+2997</f>
        <v>3000</v>
      </c>
      <c r="E13" s="3">
        <f>MID(F13,1,2)+3267</f>
        <v>3300</v>
      </c>
      <c r="F13" s="4">
        <v>3362</v>
      </c>
      <c r="G13" s="5" t="s">
        <v>58</v>
      </c>
      <c r="H13" s="6">
        <v>0</v>
      </c>
      <c r="I13" s="6">
        <v>1914.4</v>
      </c>
      <c r="J13" s="6">
        <v>0</v>
      </c>
      <c r="K13" s="6">
        <v>0</v>
      </c>
      <c r="L13" s="6">
        <v>0</v>
      </c>
      <c r="M13" s="6">
        <v>0</v>
      </c>
      <c r="N13" s="3" t="s">
        <v>177</v>
      </c>
      <c r="O13" s="7" t="s">
        <v>178</v>
      </c>
      <c r="P13" s="3" t="s">
        <v>179</v>
      </c>
      <c r="Q13" s="2">
        <v>44484</v>
      </c>
      <c r="R13" s="2">
        <v>44469</v>
      </c>
    </row>
    <row r="14" spans="1:19" x14ac:dyDescent="0.25">
      <c r="A14" s="3">
        <v>2021</v>
      </c>
      <c r="B14" s="2">
        <v>44378</v>
      </c>
      <c r="C14" s="2">
        <v>44469</v>
      </c>
      <c r="D14" s="3">
        <f>MID(F14,1,1)+3996</f>
        <v>4000</v>
      </c>
      <c r="E14" s="3">
        <f>MID(F14,1,2)+4356</f>
        <v>4400</v>
      </c>
      <c r="F14" s="4">
        <v>4411</v>
      </c>
      <c r="G14" s="5" t="s">
        <v>53</v>
      </c>
      <c r="H14" s="6">
        <v>69041</v>
      </c>
      <c r="I14" s="6">
        <v>69041</v>
      </c>
      <c r="J14" s="6">
        <v>0</v>
      </c>
      <c r="K14" s="6">
        <v>0</v>
      </c>
      <c r="L14" s="6">
        <v>0</v>
      </c>
      <c r="M14" s="6">
        <v>0</v>
      </c>
      <c r="N14" s="3" t="s">
        <v>177</v>
      </c>
      <c r="O14" s="7" t="s">
        <v>178</v>
      </c>
      <c r="P14" s="3" t="s">
        <v>179</v>
      </c>
      <c r="Q14" s="2">
        <v>44484</v>
      </c>
      <c r="R14" s="2">
        <v>44469</v>
      </c>
    </row>
    <row r="15" spans="1:19" x14ac:dyDescent="0.25">
      <c r="A15" s="3">
        <v>2021</v>
      </c>
      <c r="B15" s="2">
        <v>44378</v>
      </c>
      <c r="C15" s="2">
        <v>44469</v>
      </c>
      <c r="D15" s="3">
        <f>MID(F15,1,1)+999</f>
        <v>1000</v>
      </c>
      <c r="E15" s="3">
        <f>MID(F15,1,2)+1188</f>
        <v>1200</v>
      </c>
      <c r="F15" s="4">
        <v>1211</v>
      </c>
      <c r="G15" s="5" t="s">
        <v>59</v>
      </c>
      <c r="H15" s="6">
        <v>0</v>
      </c>
      <c r="I15" s="6">
        <v>13952</v>
      </c>
      <c r="J15" s="6">
        <v>0</v>
      </c>
      <c r="K15" s="6">
        <v>13952</v>
      </c>
      <c r="L15" s="6">
        <v>13952</v>
      </c>
      <c r="M15" s="6">
        <v>13952</v>
      </c>
      <c r="N15" s="3" t="s">
        <v>177</v>
      </c>
      <c r="O15" s="7" t="s">
        <v>178</v>
      </c>
      <c r="P15" s="3" t="s">
        <v>179</v>
      </c>
      <c r="Q15" s="2">
        <v>44484</v>
      </c>
      <c r="R15" s="2">
        <v>44469</v>
      </c>
    </row>
    <row r="16" spans="1:19" x14ac:dyDescent="0.25">
      <c r="A16" s="3">
        <v>2021</v>
      </c>
      <c r="B16" s="2">
        <v>44378</v>
      </c>
      <c r="C16" s="2">
        <v>44469</v>
      </c>
      <c r="D16" s="3">
        <f t="shared" ref="D16:D19" si="1">MID(F16,1,1)+1998</f>
        <v>2000</v>
      </c>
      <c r="E16" s="3">
        <f>MID(F16,1,2)+2079</f>
        <v>2100</v>
      </c>
      <c r="F16" s="4">
        <v>2171</v>
      </c>
      <c r="G16" s="5" t="s">
        <v>55</v>
      </c>
      <c r="H16" s="6">
        <v>300000</v>
      </c>
      <c r="I16" s="6">
        <v>300000</v>
      </c>
      <c r="J16" s="6">
        <v>300000</v>
      </c>
      <c r="K16" s="6">
        <v>0</v>
      </c>
      <c r="L16" s="6">
        <v>0</v>
      </c>
      <c r="M16" s="6">
        <v>0</v>
      </c>
      <c r="N16" s="3" t="s">
        <v>177</v>
      </c>
      <c r="O16" s="7" t="s">
        <v>178</v>
      </c>
      <c r="P16" s="3" t="s">
        <v>179</v>
      </c>
      <c r="Q16" s="2">
        <v>44484</v>
      </c>
      <c r="R16" s="2">
        <v>44469</v>
      </c>
    </row>
    <row r="17" spans="1:18" x14ac:dyDescent="0.25">
      <c r="A17" s="3">
        <v>2021</v>
      </c>
      <c r="B17" s="2">
        <v>44378</v>
      </c>
      <c r="C17" s="2">
        <v>44469</v>
      </c>
      <c r="D17" s="3">
        <f t="shared" si="1"/>
        <v>2000</v>
      </c>
      <c r="E17" s="3">
        <f>MID(F17,1,2)+2475</f>
        <v>2500</v>
      </c>
      <c r="F17" s="4">
        <v>2531</v>
      </c>
      <c r="G17" s="5" t="s">
        <v>60</v>
      </c>
      <c r="H17" s="6">
        <v>600000</v>
      </c>
      <c r="I17" s="6">
        <v>600000</v>
      </c>
      <c r="J17" s="6">
        <v>598031.05000000005</v>
      </c>
      <c r="K17" s="6">
        <v>0</v>
      </c>
      <c r="L17" s="6">
        <v>0</v>
      </c>
      <c r="M17" s="6">
        <v>0</v>
      </c>
      <c r="N17" s="3" t="s">
        <v>177</v>
      </c>
      <c r="O17" s="7" t="s">
        <v>178</v>
      </c>
      <c r="P17" s="3" t="s">
        <v>179</v>
      </c>
      <c r="Q17" s="2">
        <v>44484</v>
      </c>
      <c r="R17" s="2">
        <v>44469</v>
      </c>
    </row>
    <row r="18" spans="1:18" x14ac:dyDescent="0.25">
      <c r="A18" s="3">
        <v>2021</v>
      </c>
      <c r="B18" s="2">
        <v>44378</v>
      </c>
      <c r="C18" s="2">
        <v>44469</v>
      </c>
      <c r="D18" s="3">
        <f t="shared" si="1"/>
        <v>2000</v>
      </c>
      <c r="E18" s="3">
        <f>MID(F18,1,2)+2475</f>
        <v>2500</v>
      </c>
      <c r="F18" s="4">
        <v>2541</v>
      </c>
      <c r="G18" s="5" t="s">
        <v>61</v>
      </c>
      <c r="H18" s="6">
        <v>500000</v>
      </c>
      <c r="I18" s="6">
        <v>500000</v>
      </c>
      <c r="J18" s="6">
        <v>160638.15</v>
      </c>
      <c r="K18" s="6">
        <v>333329.40999999997</v>
      </c>
      <c r="L18" s="6">
        <v>333329.40999999997</v>
      </c>
      <c r="M18" s="6">
        <v>333329.40999999997</v>
      </c>
      <c r="N18" s="3" t="s">
        <v>177</v>
      </c>
      <c r="O18" s="7" t="s">
        <v>178</v>
      </c>
      <c r="P18" s="3" t="s">
        <v>179</v>
      </c>
      <c r="Q18" s="2">
        <v>44484</v>
      </c>
      <c r="R18" s="2">
        <v>44469</v>
      </c>
    </row>
    <row r="19" spans="1:18" x14ac:dyDescent="0.25">
      <c r="A19" s="3">
        <v>2021</v>
      </c>
      <c r="B19" s="2">
        <v>44378</v>
      </c>
      <c r="C19" s="2">
        <v>44469</v>
      </c>
      <c r="D19" s="3">
        <f t="shared" si="1"/>
        <v>2000</v>
      </c>
      <c r="E19" s="3">
        <f>MID(F19,1,2)+2673</f>
        <v>2700</v>
      </c>
      <c r="F19" s="4">
        <v>2711</v>
      </c>
      <c r="G19" s="5" t="s">
        <v>56</v>
      </c>
      <c r="H19" s="6">
        <v>80000</v>
      </c>
      <c r="I19" s="6">
        <v>80000</v>
      </c>
      <c r="J19" s="6">
        <v>79970.399999999994</v>
      </c>
      <c r="K19" s="6">
        <v>0</v>
      </c>
      <c r="L19" s="6">
        <v>0</v>
      </c>
      <c r="M19" s="6">
        <v>0</v>
      </c>
      <c r="N19" s="3" t="s">
        <v>177</v>
      </c>
      <c r="O19" s="7" t="s">
        <v>178</v>
      </c>
      <c r="P19" s="3" t="s">
        <v>179</v>
      </c>
      <c r="Q19" s="2">
        <v>44484</v>
      </c>
      <c r="R19" s="2">
        <v>44469</v>
      </c>
    </row>
    <row r="20" spans="1:18" x14ac:dyDescent="0.25">
      <c r="A20" s="3">
        <v>2021</v>
      </c>
      <c r="B20" s="2">
        <v>44378</v>
      </c>
      <c r="C20" s="2">
        <v>44469</v>
      </c>
      <c r="D20" s="3">
        <f>MID(F20,1,1)+2997</f>
        <v>3000</v>
      </c>
      <c r="E20" s="3">
        <f>MID(F20,1,2)+3762</f>
        <v>3800</v>
      </c>
      <c r="F20" s="4">
        <v>3821</v>
      </c>
      <c r="G20" s="5" t="s">
        <v>62</v>
      </c>
      <c r="H20" s="6">
        <v>33128</v>
      </c>
      <c r="I20" s="6">
        <v>33128</v>
      </c>
      <c r="J20" s="6">
        <v>0</v>
      </c>
      <c r="K20" s="6">
        <v>0</v>
      </c>
      <c r="L20" s="6">
        <v>0</v>
      </c>
      <c r="M20" s="6">
        <v>0</v>
      </c>
      <c r="N20" s="3" t="s">
        <v>177</v>
      </c>
      <c r="O20" s="7" t="s">
        <v>178</v>
      </c>
      <c r="P20" s="3" t="s">
        <v>179</v>
      </c>
      <c r="Q20" s="2">
        <v>44484</v>
      </c>
      <c r="R20" s="2">
        <v>44469</v>
      </c>
    </row>
    <row r="21" spans="1:18" x14ac:dyDescent="0.25">
      <c r="A21" s="3">
        <v>2021</v>
      </c>
      <c r="B21" s="2">
        <v>44378</v>
      </c>
      <c r="C21" s="2">
        <v>44469</v>
      </c>
      <c r="D21" s="3">
        <f>MID(F21,1,1)+999</f>
        <v>1000</v>
      </c>
      <c r="E21" s="3">
        <f>MID(F21,1,2)+1188</f>
        <v>1200</v>
      </c>
      <c r="F21" s="4">
        <v>1211</v>
      </c>
      <c r="G21" s="5" t="s">
        <v>59</v>
      </c>
      <c r="H21" s="6">
        <v>0</v>
      </c>
      <c r="I21" s="6">
        <v>6976</v>
      </c>
      <c r="J21" s="6">
        <v>0</v>
      </c>
      <c r="K21" s="6">
        <v>6976</v>
      </c>
      <c r="L21" s="6">
        <v>6976</v>
      </c>
      <c r="M21" s="6">
        <v>6976</v>
      </c>
      <c r="N21" s="3" t="s">
        <v>177</v>
      </c>
      <c r="O21" s="7" t="s">
        <v>178</v>
      </c>
      <c r="P21" s="3" t="s">
        <v>179</v>
      </c>
      <c r="Q21" s="2">
        <v>44484</v>
      </c>
      <c r="R21" s="2">
        <v>44469</v>
      </c>
    </row>
    <row r="22" spans="1:18" x14ac:dyDescent="0.25">
      <c r="A22" s="3">
        <v>2021</v>
      </c>
      <c r="B22" s="2">
        <v>44378</v>
      </c>
      <c r="C22" s="2">
        <v>44469</v>
      </c>
      <c r="D22" s="3">
        <f t="shared" ref="D22:D25" si="2">MID(F22,1,1)+1998</f>
        <v>2000</v>
      </c>
      <c r="E22" s="3">
        <f t="shared" ref="E22:E23" si="3">MID(F22,1,2)+2079</f>
        <v>2100</v>
      </c>
      <c r="F22" s="4">
        <v>2141</v>
      </c>
      <c r="G22" s="5" t="s">
        <v>63</v>
      </c>
      <c r="H22" s="6">
        <v>50000</v>
      </c>
      <c r="I22" s="6">
        <v>0</v>
      </c>
      <c r="J22" s="6">
        <v>0</v>
      </c>
      <c r="K22" s="6">
        <v>0</v>
      </c>
      <c r="L22" s="6">
        <v>0</v>
      </c>
      <c r="M22" s="6">
        <v>0</v>
      </c>
      <c r="N22" s="3" t="s">
        <v>177</v>
      </c>
      <c r="O22" s="7" t="s">
        <v>178</v>
      </c>
      <c r="P22" s="3" t="s">
        <v>179</v>
      </c>
      <c r="Q22" s="2">
        <v>44484</v>
      </c>
      <c r="R22" s="2">
        <v>44469</v>
      </c>
    </row>
    <row r="23" spans="1:18" x14ac:dyDescent="0.25">
      <c r="A23" s="3">
        <v>2021</v>
      </c>
      <c r="B23" s="2">
        <v>44378</v>
      </c>
      <c r="C23" s="2">
        <v>44469</v>
      </c>
      <c r="D23" s="3">
        <f t="shared" si="2"/>
        <v>2000</v>
      </c>
      <c r="E23" s="3">
        <f t="shared" si="3"/>
        <v>2100</v>
      </c>
      <c r="F23" s="4">
        <v>2161</v>
      </c>
      <c r="G23" s="5" t="s">
        <v>64</v>
      </c>
      <c r="H23" s="6">
        <v>0</v>
      </c>
      <c r="I23" s="6">
        <v>20000</v>
      </c>
      <c r="J23" s="6">
        <v>0</v>
      </c>
      <c r="K23" s="6">
        <v>0</v>
      </c>
      <c r="L23" s="6">
        <v>0</v>
      </c>
      <c r="M23" s="6">
        <v>0</v>
      </c>
      <c r="N23" s="3" t="s">
        <v>177</v>
      </c>
      <c r="O23" s="7" t="s">
        <v>178</v>
      </c>
      <c r="P23" s="3" t="s">
        <v>179</v>
      </c>
      <c r="Q23" s="2">
        <v>44484</v>
      </c>
      <c r="R23" s="2">
        <v>44469</v>
      </c>
    </row>
    <row r="24" spans="1:18" x14ac:dyDescent="0.25">
      <c r="A24" s="3">
        <v>2021</v>
      </c>
      <c r="B24" s="2">
        <v>44378</v>
      </c>
      <c r="C24" s="2">
        <v>44469</v>
      </c>
      <c r="D24" s="3">
        <f t="shared" si="2"/>
        <v>2000</v>
      </c>
      <c r="E24" s="3">
        <f>MID(F24,1,2)+2475</f>
        <v>2500</v>
      </c>
      <c r="F24" s="4">
        <v>2541</v>
      </c>
      <c r="G24" s="5" t="s">
        <v>61</v>
      </c>
      <c r="H24" s="6">
        <v>0</v>
      </c>
      <c r="I24" s="6">
        <v>30000</v>
      </c>
      <c r="J24" s="6">
        <v>8619.26</v>
      </c>
      <c r="K24" s="6">
        <v>21308.74</v>
      </c>
      <c r="L24" s="6">
        <v>21308.74</v>
      </c>
      <c r="M24" s="6">
        <v>21308.74</v>
      </c>
      <c r="N24" s="3" t="s">
        <v>177</v>
      </c>
      <c r="O24" s="7" t="s">
        <v>178</v>
      </c>
      <c r="P24" s="3" t="s">
        <v>179</v>
      </c>
      <c r="Q24" s="2">
        <v>44484</v>
      </c>
      <c r="R24" s="2">
        <v>44469</v>
      </c>
    </row>
    <row r="25" spans="1:18" x14ac:dyDescent="0.25">
      <c r="A25" s="3">
        <v>2021</v>
      </c>
      <c r="B25" s="2">
        <v>44378</v>
      </c>
      <c r="C25" s="2">
        <v>44469</v>
      </c>
      <c r="D25" s="3">
        <f t="shared" si="2"/>
        <v>2000</v>
      </c>
      <c r="E25" s="3">
        <f>MID(F25,1,2)+2673</f>
        <v>2700</v>
      </c>
      <c r="F25" s="4">
        <v>2711</v>
      </c>
      <c r="G25" s="5" t="s">
        <v>56</v>
      </c>
      <c r="H25" s="6">
        <v>300000</v>
      </c>
      <c r="I25" s="6">
        <v>300000</v>
      </c>
      <c r="J25" s="6">
        <v>299996.88</v>
      </c>
      <c r="K25" s="6">
        <v>0</v>
      </c>
      <c r="L25" s="6">
        <v>0</v>
      </c>
      <c r="M25" s="6">
        <v>0</v>
      </c>
      <c r="N25" s="3" t="s">
        <v>177</v>
      </c>
      <c r="O25" s="7" t="s">
        <v>178</v>
      </c>
      <c r="P25" s="3" t="s">
        <v>179</v>
      </c>
      <c r="Q25" s="2">
        <v>44484</v>
      </c>
      <c r="R25" s="2">
        <v>44469</v>
      </c>
    </row>
    <row r="26" spans="1:18" x14ac:dyDescent="0.25">
      <c r="A26" s="3">
        <v>2021</v>
      </c>
      <c r="B26" s="2">
        <v>44378</v>
      </c>
      <c r="C26" s="2">
        <v>44469</v>
      </c>
      <c r="D26" s="3">
        <f>MID(F26,1,1)+2997</f>
        <v>3000</v>
      </c>
      <c r="E26" s="3">
        <f>MID(F26,1,2)+3267</f>
        <v>3300</v>
      </c>
      <c r="F26" s="4">
        <v>3311</v>
      </c>
      <c r="G26" s="5" t="s">
        <v>65</v>
      </c>
      <c r="H26" s="6">
        <v>368502</v>
      </c>
      <c r="I26" s="6">
        <v>368502</v>
      </c>
      <c r="J26" s="6">
        <v>0</v>
      </c>
      <c r="K26" s="6">
        <v>0</v>
      </c>
      <c r="L26" s="6">
        <v>0</v>
      </c>
      <c r="M26" s="6">
        <v>0</v>
      </c>
      <c r="N26" s="3" t="s">
        <v>177</v>
      </c>
      <c r="O26" s="7" t="s">
        <v>178</v>
      </c>
      <c r="P26" s="3" t="s">
        <v>179</v>
      </c>
      <c r="Q26" s="2">
        <v>44484</v>
      </c>
      <c r="R26" s="2">
        <v>44469</v>
      </c>
    </row>
    <row r="27" spans="1:18" x14ac:dyDescent="0.25">
      <c r="A27" s="3">
        <v>2021</v>
      </c>
      <c r="B27" s="2">
        <v>44378</v>
      </c>
      <c r="C27" s="2">
        <v>44469</v>
      </c>
      <c r="D27" s="3">
        <f t="shared" ref="D27:D28" si="4">MID(F27,1,1)+1998</f>
        <v>2000</v>
      </c>
      <c r="E27" s="3">
        <f t="shared" ref="E27:E28" si="5">MID(F27,1,2)+2673</f>
        <v>2700</v>
      </c>
      <c r="F27" s="4">
        <v>2711</v>
      </c>
      <c r="G27" s="5" t="s">
        <v>56</v>
      </c>
      <c r="H27" s="6">
        <v>150000</v>
      </c>
      <c r="I27" s="6">
        <v>0</v>
      </c>
      <c r="J27" s="6">
        <v>0</v>
      </c>
      <c r="K27" s="6">
        <v>0</v>
      </c>
      <c r="L27" s="6">
        <v>0</v>
      </c>
      <c r="M27" s="6">
        <v>0</v>
      </c>
      <c r="N27" s="3" t="s">
        <v>177</v>
      </c>
      <c r="O27" s="7" t="s">
        <v>178</v>
      </c>
      <c r="P27" s="3" t="s">
        <v>179</v>
      </c>
      <c r="Q27" s="2">
        <v>44484</v>
      </c>
      <c r="R27" s="2">
        <v>44469</v>
      </c>
    </row>
    <row r="28" spans="1:18" x14ac:dyDescent="0.25">
      <c r="A28" s="3">
        <v>2021</v>
      </c>
      <c r="B28" s="2">
        <v>44378</v>
      </c>
      <c r="C28" s="2">
        <v>44469</v>
      </c>
      <c r="D28" s="3">
        <f t="shared" si="4"/>
        <v>2000</v>
      </c>
      <c r="E28" s="3">
        <f t="shared" si="5"/>
        <v>2700</v>
      </c>
      <c r="F28" s="4">
        <v>2721</v>
      </c>
      <c r="G28" s="5" t="s">
        <v>66</v>
      </c>
      <c r="H28" s="6">
        <v>100000</v>
      </c>
      <c r="I28" s="6">
        <v>0</v>
      </c>
      <c r="J28" s="6">
        <v>0</v>
      </c>
      <c r="K28" s="6">
        <v>0</v>
      </c>
      <c r="L28" s="6">
        <v>0</v>
      </c>
      <c r="M28" s="6">
        <v>0</v>
      </c>
      <c r="N28" s="3" t="s">
        <v>177</v>
      </c>
      <c r="O28" s="7" t="s">
        <v>178</v>
      </c>
      <c r="P28" s="3" t="s">
        <v>179</v>
      </c>
      <c r="Q28" s="2">
        <v>44484</v>
      </c>
      <c r="R28" s="2">
        <v>44469</v>
      </c>
    </row>
    <row r="29" spans="1:18" x14ac:dyDescent="0.25">
      <c r="A29" s="3">
        <v>2021</v>
      </c>
      <c r="B29" s="2">
        <v>44378</v>
      </c>
      <c r="C29" s="2">
        <v>44469</v>
      </c>
      <c r="D29" s="3">
        <f t="shared" ref="D29:D30" si="6">MID(F29,1,1)+2997</f>
        <v>3000</v>
      </c>
      <c r="E29" s="3">
        <f>MID(F29,1,2)+3465</f>
        <v>3500</v>
      </c>
      <c r="F29" s="4">
        <v>3571</v>
      </c>
      <c r="G29" s="5" t="s">
        <v>67</v>
      </c>
      <c r="H29" s="6">
        <v>180260</v>
      </c>
      <c r="I29" s="6">
        <v>430260</v>
      </c>
      <c r="J29" s="6">
        <v>430260</v>
      </c>
      <c r="K29" s="6">
        <v>0</v>
      </c>
      <c r="L29" s="6">
        <v>0</v>
      </c>
      <c r="M29" s="6">
        <v>0</v>
      </c>
      <c r="N29" s="3" t="s">
        <v>177</v>
      </c>
      <c r="O29" s="7" t="s">
        <v>178</v>
      </c>
      <c r="P29" s="3" t="s">
        <v>179</v>
      </c>
      <c r="Q29" s="2">
        <v>44484</v>
      </c>
      <c r="R29" s="2">
        <v>44469</v>
      </c>
    </row>
    <row r="30" spans="1:18" x14ac:dyDescent="0.25">
      <c r="A30" s="3">
        <v>2021</v>
      </c>
      <c r="B30" s="2">
        <v>44378</v>
      </c>
      <c r="C30" s="2">
        <v>44469</v>
      </c>
      <c r="D30" s="3">
        <f t="shared" si="6"/>
        <v>3000</v>
      </c>
      <c r="E30" s="3">
        <f>MID(F30,1,2)+3267</f>
        <v>3300</v>
      </c>
      <c r="F30" s="4">
        <v>3381</v>
      </c>
      <c r="G30" s="5" t="s">
        <v>68</v>
      </c>
      <c r="H30" s="6">
        <v>10000000</v>
      </c>
      <c r="I30" s="6">
        <v>10000000</v>
      </c>
      <c r="J30" s="6">
        <v>2333338</v>
      </c>
      <c r="K30" s="6">
        <v>7666662</v>
      </c>
      <c r="L30" s="6">
        <v>7666662</v>
      </c>
      <c r="M30" s="6">
        <v>7666662</v>
      </c>
      <c r="N30" s="3" t="s">
        <v>177</v>
      </c>
      <c r="O30" s="7" t="s">
        <v>178</v>
      </c>
      <c r="P30" s="3" t="s">
        <v>179</v>
      </c>
      <c r="Q30" s="2">
        <v>44484</v>
      </c>
      <c r="R30" s="2">
        <v>44469</v>
      </c>
    </row>
    <row r="31" spans="1:18" x14ac:dyDescent="0.25">
      <c r="A31" s="3">
        <v>2021</v>
      </c>
      <c r="B31" s="2">
        <v>44378</v>
      </c>
      <c r="C31" s="2">
        <v>44469</v>
      </c>
      <c r="D31" s="3">
        <f>MID(F31,1,1)+6993</f>
        <v>7000</v>
      </c>
      <c r="E31" s="3">
        <f>MID(F31,1,2)+7821</f>
        <v>7900</v>
      </c>
      <c r="F31" s="4">
        <v>7991</v>
      </c>
      <c r="G31" s="5" t="s">
        <v>69</v>
      </c>
      <c r="H31" s="6">
        <v>0</v>
      </c>
      <c r="I31" s="6">
        <v>213137.61</v>
      </c>
      <c r="J31" s="6">
        <v>0</v>
      </c>
      <c r="K31" s="6">
        <v>0</v>
      </c>
      <c r="L31" s="6">
        <v>0</v>
      </c>
      <c r="M31" s="6">
        <v>0</v>
      </c>
      <c r="N31" s="3" t="s">
        <v>177</v>
      </c>
      <c r="O31" s="7" t="s">
        <v>178</v>
      </c>
      <c r="P31" s="3" t="s">
        <v>179</v>
      </c>
      <c r="Q31" s="2">
        <v>44484</v>
      </c>
      <c r="R31" s="2">
        <v>44469</v>
      </c>
    </row>
    <row r="32" spans="1:18" x14ac:dyDescent="0.25">
      <c r="A32" s="3">
        <v>2021</v>
      </c>
      <c r="B32" s="2">
        <v>44378</v>
      </c>
      <c r="C32" s="2">
        <v>44469</v>
      </c>
      <c r="D32" s="3">
        <f t="shared" ref="D32:D40" si="7">MID(F32,1,1)+1998</f>
        <v>2000</v>
      </c>
      <c r="E32" s="3">
        <f>MID(F32,1,2)+2079</f>
        <v>2100</v>
      </c>
      <c r="F32" s="4">
        <v>2171</v>
      </c>
      <c r="G32" s="5" t="s">
        <v>55</v>
      </c>
      <c r="H32" s="6">
        <v>120000</v>
      </c>
      <c r="I32" s="6">
        <v>120000</v>
      </c>
      <c r="J32" s="6">
        <v>120000</v>
      </c>
      <c r="K32" s="6">
        <v>0</v>
      </c>
      <c r="L32" s="6">
        <v>0</v>
      </c>
      <c r="M32" s="6">
        <v>0</v>
      </c>
      <c r="N32" s="3" t="s">
        <v>177</v>
      </c>
      <c r="O32" s="7" t="s">
        <v>178</v>
      </c>
      <c r="P32" s="3" t="s">
        <v>179</v>
      </c>
      <c r="Q32" s="2">
        <v>44484</v>
      </c>
      <c r="R32" s="2">
        <v>44469</v>
      </c>
    </row>
    <row r="33" spans="1:18" x14ac:dyDescent="0.25">
      <c r="A33" s="3">
        <v>2021</v>
      </c>
      <c r="B33" s="2">
        <v>44378</v>
      </c>
      <c r="C33" s="2">
        <v>44469</v>
      </c>
      <c r="D33" s="3">
        <f t="shared" si="7"/>
        <v>2000</v>
      </c>
      <c r="E33" s="3">
        <f>MID(F33,1,2)+2178</f>
        <v>2200</v>
      </c>
      <c r="F33" s="4">
        <v>2211</v>
      </c>
      <c r="G33" s="5" t="s">
        <v>70</v>
      </c>
      <c r="H33" s="6">
        <v>84000</v>
      </c>
      <c r="I33" s="6">
        <v>84000</v>
      </c>
      <c r="J33" s="6">
        <v>84000</v>
      </c>
      <c r="K33" s="6">
        <v>0</v>
      </c>
      <c r="L33" s="6">
        <v>0</v>
      </c>
      <c r="M33" s="6">
        <v>0</v>
      </c>
      <c r="N33" s="3" t="s">
        <v>177</v>
      </c>
      <c r="O33" s="7" t="s">
        <v>178</v>
      </c>
      <c r="P33" s="3" t="s">
        <v>179</v>
      </c>
      <c r="Q33" s="2">
        <v>44484</v>
      </c>
      <c r="R33" s="2">
        <v>44469</v>
      </c>
    </row>
    <row r="34" spans="1:18" x14ac:dyDescent="0.25">
      <c r="A34" s="3">
        <v>2021</v>
      </c>
      <c r="B34" s="2">
        <v>44378</v>
      </c>
      <c r="C34" s="2">
        <v>44469</v>
      </c>
      <c r="D34" s="3">
        <f t="shared" si="7"/>
        <v>2000</v>
      </c>
      <c r="E34" s="3">
        <f>MID(F34,1,2)+2277</f>
        <v>2300</v>
      </c>
      <c r="F34" s="4">
        <v>2371</v>
      </c>
      <c r="G34" s="5" t="s">
        <v>71</v>
      </c>
      <c r="H34" s="6">
        <v>40800</v>
      </c>
      <c r="I34" s="6">
        <v>40800</v>
      </c>
      <c r="J34" s="6">
        <v>0</v>
      </c>
      <c r="K34" s="6">
        <v>0</v>
      </c>
      <c r="L34" s="6">
        <v>0</v>
      </c>
      <c r="M34" s="6">
        <v>0</v>
      </c>
      <c r="N34" s="3" t="s">
        <v>177</v>
      </c>
      <c r="O34" s="7" t="s">
        <v>178</v>
      </c>
      <c r="P34" s="3" t="s">
        <v>179</v>
      </c>
      <c r="Q34" s="2">
        <v>44484</v>
      </c>
      <c r="R34" s="2">
        <v>44469</v>
      </c>
    </row>
    <row r="35" spans="1:18" x14ac:dyDescent="0.25">
      <c r="A35" s="3">
        <v>2021</v>
      </c>
      <c r="B35" s="2">
        <v>44378</v>
      </c>
      <c r="C35" s="2">
        <v>44469</v>
      </c>
      <c r="D35" s="3">
        <f t="shared" si="7"/>
        <v>2000</v>
      </c>
      <c r="E35" s="3">
        <f t="shared" ref="E35:E36" si="8">MID(F35,1,2)+2475</f>
        <v>2500</v>
      </c>
      <c r="F35" s="4">
        <v>2531</v>
      </c>
      <c r="G35" s="5" t="s">
        <v>60</v>
      </c>
      <c r="H35" s="6">
        <v>400000</v>
      </c>
      <c r="I35" s="6">
        <v>400000</v>
      </c>
      <c r="J35" s="6">
        <v>399826.2</v>
      </c>
      <c r="K35" s="6">
        <v>0</v>
      </c>
      <c r="L35" s="6">
        <v>0</v>
      </c>
      <c r="M35" s="6">
        <v>0</v>
      </c>
      <c r="N35" s="3" t="s">
        <v>177</v>
      </c>
      <c r="O35" s="7" t="s">
        <v>178</v>
      </c>
      <c r="P35" s="3" t="s">
        <v>179</v>
      </c>
      <c r="Q35" s="2">
        <v>44484</v>
      </c>
      <c r="R35" s="2">
        <v>44469</v>
      </c>
    </row>
    <row r="36" spans="1:18" x14ac:dyDescent="0.25">
      <c r="A36" s="3">
        <v>2021</v>
      </c>
      <c r="B36" s="2">
        <v>44378</v>
      </c>
      <c r="C36" s="2">
        <v>44469</v>
      </c>
      <c r="D36" s="3">
        <f t="shared" si="7"/>
        <v>2000</v>
      </c>
      <c r="E36" s="3">
        <f t="shared" si="8"/>
        <v>2500</v>
      </c>
      <c r="F36" s="4">
        <v>2541</v>
      </c>
      <c r="G36" s="5" t="s">
        <v>61</v>
      </c>
      <c r="H36" s="6">
        <v>2000000</v>
      </c>
      <c r="I36" s="6">
        <v>2000000</v>
      </c>
      <c r="J36" s="6">
        <v>681585.46</v>
      </c>
      <c r="K36" s="6">
        <v>1316659.6200000001</v>
      </c>
      <c r="L36" s="6">
        <v>1316659.6200000001</v>
      </c>
      <c r="M36" s="6">
        <v>1316659.6200000001</v>
      </c>
      <c r="N36" s="3" t="s">
        <v>177</v>
      </c>
      <c r="O36" s="7" t="s">
        <v>178</v>
      </c>
      <c r="P36" s="3" t="s">
        <v>179</v>
      </c>
      <c r="Q36" s="2">
        <v>44484</v>
      </c>
      <c r="R36" s="2">
        <v>44469</v>
      </c>
    </row>
    <row r="37" spans="1:18" x14ac:dyDescent="0.25">
      <c r="A37" s="3">
        <v>2021</v>
      </c>
      <c r="B37" s="2">
        <v>44378</v>
      </c>
      <c r="C37" s="2">
        <v>44469</v>
      </c>
      <c r="D37" s="3">
        <f t="shared" si="7"/>
        <v>2000</v>
      </c>
      <c r="E37" s="3">
        <f>MID(F37,1,2)+2574</f>
        <v>2600</v>
      </c>
      <c r="F37" s="4">
        <v>2611</v>
      </c>
      <c r="G37" s="5" t="s">
        <v>72</v>
      </c>
      <c r="H37" s="6">
        <v>16000</v>
      </c>
      <c r="I37" s="6">
        <v>16000</v>
      </c>
      <c r="J37" s="6">
        <v>0</v>
      </c>
      <c r="K37" s="6">
        <v>16000</v>
      </c>
      <c r="L37" s="6">
        <v>16000</v>
      </c>
      <c r="M37" s="6">
        <v>16000</v>
      </c>
      <c r="N37" s="3" t="s">
        <v>177</v>
      </c>
      <c r="O37" s="7" t="s">
        <v>178</v>
      </c>
      <c r="P37" s="3" t="s">
        <v>179</v>
      </c>
      <c r="Q37" s="2">
        <v>44484</v>
      </c>
      <c r="R37" s="2">
        <v>44469</v>
      </c>
    </row>
    <row r="38" spans="1:18" x14ac:dyDescent="0.25">
      <c r="A38" s="3">
        <v>2021</v>
      </c>
      <c r="B38" s="2">
        <v>44378</v>
      </c>
      <c r="C38" s="2">
        <v>44469</v>
      </c>
      <c r="D38" s="3">
        <f t="shared" si="7"/>
        <v>2000</v>
      </c>
      <c r="E38" s="3">
        <f t="shared" ref="E38:E39" si="9">MID(F38,1,2)+2673</f>
        <v>2700</v>
      </c>
      <c r="F38" s="4">
        <v>2711</v>
      </c>
      <c r="G38" s="5" t="s">
        <v>56</v>
      </c>
      <c r="H38" s="6">
        <v>427514</v>
      </c>
      <c r="I38" s="6">
        <v>427514</v>
      </c>
      <c r="J38" s="6">
        <v>142517.6</v>
      </c>
      <c r="K38" s="6">
        <v>284896</v>
      </c>
      <c r="L38" s="6">
        <v>284896</v>
      </c>
      <c r="M38" s="6">
        <v>284896</v>
      </c>
      <c r="N38" s="3" t="s">
        <v>177</v>
      </c>
      <c r="O38" s="7" t="s">
        <v>178</v>
      </c>
      <c r="P38" s="3" t="s">
        <v>179</v>
      </c>
      <c r="Q38" s="2">
        <v>44484</v>
      </c>
      <c r="R38" s="2">
        <v>44469</v>
      </c>
    </row>
    <row r="39" spans="1:18" x14ac:dyDescent="0.25">
      <c r="A39" s="3">
        <v>2021</v>
      </c>
      <c r="B39" s="2">
        <v>44378</v>
      </c>
      <c r="C39" s="2">
        <v>44469</v>
      </c>
      <c r="D39" s="3">
        <f t="shared" si="7"/>
        <v>2000</v>
      </c>
      <c r="E39" s="3">
        <f t="shared" si="9"/>
        <v>2700</v>
      </c>
      <c r="F39" s="4">
        <v>2751</v>
      </c>
      <c r="G39" s="5" t="s">
        <v>73</v>
      </c>
      <c r="H39" s="6">
        <v>4000</v>
      </c>
      <c r="I39" s="6">
        <v>4000</v>
      </c>
      <c r="J39" s="6">
        <v>0</v>
      </c>
      <c r="K39" s="6">
        <v>0</v>
      </c>
      <c r="L39" s="6">
        <v>0</v>
      </c>
      <c r="M39" s="6">
        <v>0</v>
      </c>
      <c r="N39" s="3" t="s">
        <v>177</v>
      </c>
      <c r="O39" s="7" t="s">
        <v>178</v>
      </c>
      <c r="P39" s="3" t="s">
        <v>179</v>
      </c>
      <c r="Q39" s="2">
        <v>44484</v>
      </c>
      <c r="R39" s="2">
        <v>44469</v>
      </c>
    </row>
    <row r="40" spans="1:18" x14ac:dyDescent="0.25">
      <c r="A40" s="3">
        <v>2021</v>
      </c>
      <c r="B40" s="2">
        <v>44378</v>
      </c>
      <c r="C40" s="2">
        <v>44469</v>
      </c>
      <c r="D40" s="3">
        <f t="shared" si="7"/>
        <v>2000</v>
      </c>
      <c r="E40" s="3">
        <f>MID(F40,1,2)+2871</f>
        <v>2900</v>
      </c>
      <c r="F40" s="4">
        <v>2961</v>
      </c>
      <c r="G40" s="5" t="s">
        <v>74</v>
      </c>
      <c r="H40" s="6">
        <v>400000</v>
      </c>
      <c r="I40" s="6">
        <v>400000</v>
      </c>
      <c r="J40" s="6">
        <v>133336</v>
      </c>
      <c r="K40" s="6">
        <v>266664</v>
      </c>
      <c r="L40" s="6">
        <v>266664</v>
      </c>
      <c r="M40" s="6">
        <v>266664</v>
      </c>
      <c r="N40" s="3" t="s">
        <v>177</v>
      </c>
      <c r="O40" s="7" t="s">
        <v>178</v>
      </c>
      <c r="P40" s="3" t="s">
        <v>179</v>
      </c>
      <c r="Q40" s="2">
        <v>44484</v>
      </c>
      <c r="R40" s="2">
        <v>44469</v>
      </c>
    </row>
    <row r="41" spans="1:18" x14ac:dyDescent="0.25">
      <c r="A41" s="3">
        <v>2021</v>
      </c>
      <c r="B41" s="2">
        <v>44378</v>
      </c>
      <c r="C41" s="2">
        <v>44469</v>
      </c>
      <c r="D41" s="3">
        <f t="shared" ref="D41:D43" si="10">MID(F41,1,1)+2997</f>
        <v>3000</v>
      </c>
      <c r="E41" s="3">
        <f t="shared" ref="E41:E42" si="11">MID(F41,1,2)+3267</f>
        <v>3300</v>
      </c>
      <c r="F41" s="4">
        <v>3341</v>
      </c>
      <c r="G41" s="5" t="s">
        <v>75</v>
      </c>
      <c r="H41" s="6">
        <v>228000</v>
      </c>
      <c r="I41" s="6">
        <v>228000</v>
      </c>
      <c r="J41" s="6">
        <v>0</v>
      </c>
      <c r="K41" s="6">
        <v>0</v>
      </c>
      <c r="L41" s="6">
        <v>0</v>
      </c>
      <c r="M41" s="6">
        <v>0</v>
      </c>
      <c r="N41" s="3" t="s">
        <v>177</v>
      </c>
      <c r="O41" s="7" t="s">
        <v>178</v>
      </c>
      <c r="P41" s="3" t="s">
        <v>179</v>
      </c>
      <c r="Q41" s="2">
        <v>44484</v>
      </c>
      <c r="R41" s="2">
        <v>44469</v>
      </c>
    </row>
    <row r="42" spans="1:18" x14ac:dyDescent="0.25">
      <c r="A42" s="3">
        <v>2021</v>
      </c>
      <c r="B42" s="2">
        <v>44378</v>
      </c>
      <c r="C42" s="2">
        <v>44469</v>
      </c>
      <c r="D42" s="3">
        <f t="shared" si="10"/>
        <v>3000</v>
      </c>
      <c r="E42" s="3">
        <f t="shared" si="11"/>
        <v>3300</v>
      </c>
      <c r="F42" s="4">
        <v>3351</v>
      </c>
      <c r="G42" s="5" t="s">
        <v>76</v>
      </c>
      <c r="H42" s="6">
        <v>400000</v>
      </c>
      <c r="I42" s="6">
        <v>400000</v>
      </c>
      <c r="J42" s="6">
        <v>0</v>
      </c>
      <c r="K42" s="6">
        <v>0</v>
      </c>
      <c r="L42" s="6">
        <v>0</v>
      </c>
      <c r="M42" s="6">
        <v>0</v>
      </c>
      <c r="N42" s="3" t="s">
        <v>177</v>
      </c>
      <c r="O42" s="7" t="s">
        <v>178</v>
      </c>
      <c r="P42" s="3" t="s">
        <v>179</v>
      </c>
      <c r="Q42" s="2">
        <v>44484</v>
      </c>
      <c r="R42" s="2">
        <v>44469</v>
      </c>
    </row>
    <row r="43" spans="1:18" x14ac:dyDescent="0.25">
      <c r="A43" s="3">
        <v>2021</v>
      </c>
      <c r="B43" s="2">
        <v>44378</v>
      </c>
      <c r="C43" s="2">
        <v>44469</v>
      </c>
      <c r="D43" s="3">
        <f t="shared" si="10"/>
        <v>3000</v>
      </c>
      <c r="E43" s="3">
        <f>MID(F43,1,2)+3465</f>
        <v>3500</v>
      </c>
      <c r="F43" s="4">
        <v>3561</v>
      </c>
      <c r="G43" s="5" t="s">
        <v>77</v>
      </c>
      <c r="H43" s="6">
        <v>400000</v>
      </c>
      <c r="I43" s="6">
        <v>400000</v>
      </c>
      <c r="J43" s="6">
        <v>0</v>
      </c>
      <c r="K43" s="6">
        <v>0</v>
      </c>
      <c r="L43" s="6">
        <v>0</v>
      </c>
      <c r="M43" s="6">
        <v>0</v>
      </c>
      <c r="N43" s="3" t="s">
        <v>177</v>
      </c>
      <c r="O43" s="7" t="s">
        <v>178</v>
      </c>
      <c r="P43" s="3" t="s">
        <v>179</v>
      </c>
      <c r="Q43" s="2">
        <v>44484</v>
      </c>
      <c r="R43" s="2">
        <v>44469</v>
      </c>
    </row>
    <row r="44" spans="1:18" x14ac:dyDescent="0.25">
      <c r="A44" s="3">
        <v>2021</v>
      </c>
      <c r="B44" s="2">
        <v>44378</v>
      </c>
      <c r="C44" s="2">
        <v>44469</v>
      </c>
      <c r="D44" s="3">
        <f t="shared" ref="D44:D64" si="12">MID(F44,1,1)+1998</f>
        <v>2000</v>
      </c>
      <c r="E44" s="3">
        <f t="shared" ref="E44:E45" si="13">MID(F44,1,2)+2079</f>
        <v>2100</v>
      </c>
      <c r="F44" s="4">
        <v>2131</v>
      </c>
      <c r="G44" s="5" t="s">
        <v>78</v>
      </c>
      <c r="H44" s="6">
        <v>400000</v>
      </c>
      <c r="I44" s="6">
        <v>400000</v>
      </c>
      <c r="J44" s="6">
        <v>0</v>
      </c>
      <c r="K44" s="6">
        <v>0</v>
      </c>
      <c r="L44" s="6">
        <v>0</v>
      </c>
      <c r="M44" s="6">
        <v>0</v>
      </c>
      <c r="N44" s="3" t="s">
        <v>177</v>
      </c>
      <c r="O44" s="7" t="s">
        <v>178</v>
      </c>
      <c r="P44" s="3" t="s">
        <v>179</v>
      </c>
      <c r="Q44" s="2">
        <v>44484</v>
      </c>
      <c r="R44" s="2">
        <v>44469</v>
      </c>
    </row>
    <row r="45" spans="1:18" x14ac:dyDescent="0.25">
      <c r="A45" s="3">
        <v>2021</v>
      </c>
      <c r="B45" s="2">
        <v>44378</v>
      </c>
      <c r="C45" s="2">
        <v>44469</v>
      </c>
      <c r="D45" s="3">
        <f t="shared" si="12"/>
        <v>2000</v>
      </c>
      <c r="E45" s="3">
        <f t="shared" si="13"/>
        <v>2100</v>
      </c>
      <c r="F45" s="4">
        <v>2161</v>
      </c>
      <c r="G45" s="5" t="s">
        <v>64</v>
      </c>
      <c r="H45" s="6">
        <v>133820</v>
      </c>
      <c r="I45" s="6">
        <v>133820</v>
      </c>
      <c r="J45" s="6">
        <v>0</v>
      </c>
      <c r="K45" s="6">
        <v>133820</v>
      </c>
      <c r="L45" s="6">
        <v>133820</v>
      </c>
      <c r="M45" s="6">
        <v>133820</v>
      </c>
      <c r="N45" s="3" t="s">
        <v>177</v>
      </c>
      <c r="O45" s="7" t="s">
        <v>178</v>
      </c>
      <c r="P45" s="3" t="s">
        <v>179</v>
      </c>
      <c r="Q45" s="2">
        <v>44484</v>
      </c>
      <c r="R45" s="2">
        <v>44469</v>
      </c>
    </row>
    <row r="46" spans="1:18" x14ac:dyDescent="0.25">
      <c r="A46" s="3">
        <v>2021</v>
      </c>
      <c r="B46" s="2">
        <v>44378</v>
      </c>
      <c r="C46" s="2">
        <v>44469</v>
      </c>
      <c r="D46" s="3">
        <f t="shared" si="12"/>
        <v>2000</v>
      </c>
      <c r="E46" s="3">
        <f>MID(F46,1,2)+2376</f>
        <v>2400</v>
      </c>
      <c r="F46" s="4">
        <v>2471</v>
      </c>
      <c r="G46" s="5" t="s">
        <v>79</v>
      </c>
      <c r="H46" s="6">
        <v>54193</v>
      </c>
      <c r="I46" s="6">
        <v>54193</v>
      </c>
      <c r="J46" s="6">
        <v>54193</v>
      </c>
      <c r="K46" s="6">
        <v>0</v>
      </c>
      <c r="L46" s="6">
        <v>0</v>
      </c>
      <c r="M46" s="6">
        <v>0</v>
      </c>
      <c r="N46" s="3" t="s">
        <v>177</v>
      </c>
      <c r="O46" s="7" t="s">
        <v>178</v>
      </c>
      <c r="P46" s="3" t="s">
        <v>179</v>
      </c>
      <c r="Q46" s="2">
        <v>44484</v>
      </c>
      <c r="R46" s="2">
        <v>44469</v>
      </c>
    </row>
    <row r="47" spans="1:18" x14ac:dyDescent="0.25">
      <c r="A47" s="3">
        <v>2021</v>
      </c>
      <c r="B47" s="2">
        <v>44378</v>
      </c>
      <c r="C47" s="2">
        <v>44469</v>
      </c>
      <c r="D47" s="3">
        <f t="shared" si="12"/>
        <v>2000</v>
      </c>
      <c r="E47" s="3">
        <f>MID(F47,1,2)+2475</f>
        <v>2500</v>
      </c>
      <c r="F47" s="4">
        <v>2561</v>
      </c>
      <c r="G47" s="5" t="s">
        <v>80</v>
      </c>
      <c r="H47" s="6">
        <v>43050</v>
      </c>
      <c r="I47" s="6">
        <v>43050</v>
      </c>
      <c r="J47" s="6">
        <v>19145.099999999999</v>
      </c>
      <c r="K47" s="6">
        <v>23891.82</v>
      </c>
      <c r="L47" s="6">
        <v>23891.82</v>
      </c>
      <c r="M47" s="6">
        <v>23891.82</v>
      </c>
      <c r="N47" s="3" t="s">
        <v>177</v>
      </c>
      <c r="O47" s="7" t="s">
        <v>178</v>
      </c>
      <c r="P47" s="3" t="s">
        <v>179</v>
      </c>
      <c r="Q47" s="2">
        <v>44484</v>
      </c>
      <c r="R47" s="2">
        <v>44469</v>
      </c>
    </row>
    <row r="48" spans="1:18" x14ac:dyDescent="0.25">
      <c r="A48" s="3">
        <v>2021</v>
      </c>
      <c r="B48" s="2">
        <v>44378</v>
      </c>
      <c r="C48" s="2">
        <v>44469</v>
      </c>
      <c r="D48" s="3">
        <f t="shared" si="12"/>
        <v>2000</v>
      </c>
      <c r="E48" s="3">
        <f>MID(F48,1,2)+2574</f>
        <v>2600</v>
      </c>
      <c r="F48" s="4">
        <v>2611</v>
      </c>
      <c r="G48" s="5" t="s">
        <v>72</v>
      </c>
      <c r="H48" s="6">
        <v>238818</v>
      </c>
      <c r="I48" s="6">
        <v>238818</v>
      </c>
      <c r="J48" s="6">
        <v>0</v>
      </c>
      <c r="K48" s="6">
        <v>238818</v>
      </c>
      <c r="L48" s="6">
        <v>238818</v>
      </c>
      <c r="M48" s="6">
        <v>238818</v>
      </c>
      <c r="N48" s="3" t="s">
        <v>177</v>
      </c>
      <c r="O48" s="7" t="s">
        <v>178</v>
      </c>
      <c r="P48" s="3" t="s">
        <v>179</v>
      </c>
      <c r="Q48" s="2">
        <v>44484</v>
      </c>
      <c r="R48" s="2">
        <v>44469</v>
      </c>
    </row>
    <row r="49" spans="1:18" x14ac:dyDescent="0.25">
      <c r="A49" s="3">
        <v>2021</v>
      </c>
      <c r="B49" s="2">
        <v>44378</v>
      </c>
      <c r="C49" s="2">
        <v>44469</v>
      </c>
      <c r="D49" s="3">
        <f t="shared" si="12"/>
        <v>2000</v>
      </c>
      <c r="E49" s="3">
        <f>MID(F49,1,2)+2871</f>
        <v>2900</v>
      </c>
      <c r="F49" s="4">
        <v>2911</v>
      </c>
      <c r="G49" s="5" t="s">
        <v>81</v>
      </c>
      <c r="H49" s="6">
        <v>229500</v>
      </c>
      <c r="I49" s="6">
        <v>229500</v>
      </c>
      <c r="J49" s="6">
        <v>0</v>
      </c>
      <c r="K49" s="6">
        <v>229219.43</v>
      </c>
      <c r="L49" s="6">
        <v>229219.43</v>
      </c>
      <c r="M49" s="6">
        <v>229219.43</v>
      </c>
      <c r="N49" s="3" t="s">
        <v>177</v>
      </c>
      <c r="O49" s="7" t="s">
        <v>178</v>
      </c>
      <c r="P49" s="3" t="s">
        <v>179</v>
      </c>
      <c r="Q49" s="2">
        <v>44484</v>
      </c>
      <c r="R49" s="2">
        <v>44469</v>
      </c>
    </row>
    <row r="50" spans="1:18" x14ac:dyDescent="0.25">
      <c r="A50" s="3">
        <v>2021</v>
      </c>
      <c r="B50" s="2">
        <v>44378</v>
      </c>
      <c r="C50" s="2">
        <v>44469</v>
      </c>
      <c r="D50" s="3">
        <f t="shared" si="12"/>
        <v>2000</v>
      </c>
      <c r="E50" s="3">
        <f>MID(F50,1,2)+2079</f>
        <v>2100</v>
      </c>
      <c r="F50" s="4">
        <v>2171</v>
      </c>
      <c r="G50" s="5" t="s">
        <v>55</v>
      </c>
      <c r="H50" s="6">
        <v>15000</v>
      </c>
      <c r="I50" s="6">
        <v>15000</v>
      </c>
      <c r="J50" s="6">
        <v>15000</v>
      </c>
      <c r="K50" s="6">
        <v>0</v>
      </c>
      <c r="L50" s="6">
        <v>0</v>
      </c>
      <c r="M50" s="6">
        <v>0</v>
      </c>
      <c r="N50" s="3" t="s">
        <v>177</v>
      </c>
      <c r="O50" s="7" t="s">
        <v>178</v>
      </c>
      <c r="P50" s="3" t="s">
        <v>179</v>
      </c>
      <c r="Q50" s="2">
        <v>44484</v>
      </c>
      <c r="R50" s="2">
        <v>44469</v>
      </c>
    </row>
    <row r="51" spans="1:18" x14ac:dyDescent="0.25">
      <c r="A51" s="3">
        <v>2021</v>
      </c>
      <c r="B51" s="2">
        <v>44378</v>
      </c>
      <c r="C51" s="2">
        <v>44469</v>
      </c>
      <c r="D51" s="3">
        <f t="shared" si="12"/>
        <v>2000</v>
      </c>
      <c r="E51" s="3">
        <f>MID(F51,1,2)+2376</f>
        <v>2400</v>
      </c>
      <c r="F51" s="4">
        <v>2491</v>
      </c>
      <c r="G51" s="5" t="s">
        <v>82</v>
      </c>
      <c r="H51" s="6">
        <v>50000</v>
      </c>
      <c r="I51" s="6">
        <v>50000</v>
      </c>
      <c r="J51" s="6">
        <v>0</v>
      </c>
      <c r="K51" s="6">
        <v>49975.41</v>
      </c>
      <c r="L51" s="6">
        <v>49975.41</v>
      </c>
      <c r="M51" s="6">
        <v>49975.41</v>
      </c>
      <c r="N51" s="3" t="s">
        <v>177</v>
      </c>
      <c r="O51" s="7" t="s">
        <v>178</v>
      </c>
      <c r="P51" s="3" t="s">
        <v>179</v>
      </c>
      <c r="Q51" s="2">
        <v>44484</v>
      </c>
      <c r="R51" s="2">
        <v>44469</v>
      </c>
    </row>
    <row r="52" spans="1:18" x14ac:dyDescent="0.25">
      <c r="A52" s="3">
        <v>2021</v>
      </c>
      <c r="B52" s="2">
        <v>44378</v>
      </c>
      <c r="C52" s="2">
        <v>44469</v>
      </c>
      <c r="D52" s="3">
        <f t="shared" si="12"/>
        <v>2000</v>
      </c>
      <c r="E52" s="3">
        <f>MID(F52,1,2)+2475</f>
        <v>2500</v>
      </c>
      <c r="F52" s="4">
        <v>2541</v>
      </c>
      <c r="G52" s="5" t="s">
        <v>61</v>
      </c>
      <c r="H52" s="6">
        <v>70000</v>
      </c>
      <c r="I52" s="6">
        <v>70000</v>
      </c>
      <c r="J52" s="6">
        <v>23340.91</v>
      </c>
      <c r="K52" s="6">
        <v>46656.04</v>
      </c>
      <c r="L52" s="6">
        <v>46656.04</v>
      </c>
      <c r="M52" s="6">
        <v>46656.04</v>
      </c>
      <c r="N52" s="3" t="s">
        <v>177</v>
      </c>
      <c r="O52" s="7" t="s">
        <v>178</v>
      </c>
      <c r="P52" s="3" t="s">
        <v>179</v>
      </c>
      <c r="Q52" s="2">
        <v>44484</v>
      </c>
      <c r="R52" s="2">
        <v>44469</v>
      </c>
    </row>
    <row r="53" spans="1:18" x14ac:dyDescent="0.25">
      <c r="A53" s="3">
        <v>2021</v>
      </c>
      <c r="B53" s="2">
        <v>44378</v>
      </c>
      <c r="C53" s="2">
        <v>44469</v>
      </c>
      <c r="D53" s="3">
        <f t="shared" si="12"/>
        <v>2000</v>
      </c>
      <c r="E53" s="3">
        <f>MID(F53,1,2)+2574</f>
        <v>2600</v>
      </c>
      <c r="F53" s="4">
        <v>2611</v>
      </c>
      <c r="G53" s="5" t="s">
        <v>72</v>
      </c>
      <c r="H53" s="6">
        <v>60000</v>
      </c>
      <c r="I53" s="6">
        <v>60000</v>
      </c>
      <c r="J53" s="6">
        <v>0</v>
      </c>
      <c r="K53" s="6">
        <v>60000</v>
      </c>
      <c r="L53" s="6">
        <v>60000</v>
      </c>
      <c r="M53" s="6">
        <v>60000</v>
      </c>
      <c r="N53" s="3" t="s">
        <v>177</v>
      </c>
      <c r="O53" s="7" t="s">
        <v>178</v>
      </c>
      <c r="P53" s="3" t="s">
        <v>179</v>
      </c>
      <c r="Q53" s="2">
        <v>44484</v>
      </c>
      <c r="R53" s="2">
        <v>44469</v>
      </c>
    </row>
    <row r="54" spans="1:18" x14ac:dyDescent="0.25">
      <c r="A54" s="3">
        <v>2021</v>
      </c>
      <c r="B54" s="2">
        <v>44378</v>
      </c>
      <c r="C54" s="2">
        <v>44469</v>
      </c>
      <c r="D54" s="3">
        <f t="shared" si="12"/>
        <v>2000</v>
      </c>
      <c r="E54" s="3">
        <f>MID(F54,1,2)+2673</f>
        <v>2700</v>
      </c>
      <c r="F54" s="4">
        <v>2721</v>
      </c>
      <c r="G54" s="5" t="s">
        <v>66</v>
      </c>
      <c r="H54" s="6">
        <v>400000</v>
      </c>
      <c r="I54" s="6">
        <v>400000</v>
      </c>
      <c r="J54" s="6">
        <v>0</v>
      </c>
      <c r="K54" s="6">
        <v>399997</v>
      </c>
      <c r="L54" s="6">
        <v>399997</v>
      </c>
      <c r="M54" s="6">
        <v>399997</v>
      </c>
      <c r="N54" s="3" t="s">
        <v>177</v>
      </c>
      <c r="O54" s="7" t="s">
        <v>178</v>
      </c>
      <c r="P54" s="3" t="s">
        <v>179</v>
      </c>
      <c r="Q54" s="2">
        <v>44484</v>
      </c>
      <c r="R54" s="2">
        <v>44469</v>
      </c>
    </row>
    <row r="55" spans="1:18" x14ac:dyDescent="0.25">
      <c r="A55" s="3">
        <v>2021</v>
      </c>
      <c r="B55" s="2">
        <v>44378</v>
      </c>
      <c r="C55" s="2">
        <v>44469</v>
      </c>
      <c r="D55" s="3">
        <f t="shared" si="12"/>
        <v>2000</v>
      </c>
      <c r="E55" s="3">
        <f>MID(F55,1,2)+2871</f>
        <v>2900</v>
      </c>
      <c r="F55" s="4">
        <v>2981</v>
      </c>
      <c r="G55" s="5" t="s">
        <v>83</v>
      </c>
      <c r="H55" s="6">
        <v>250000</v>
      </c>
      <c r="I55" s="6">
        <v>250000</v>
      </c>
      <c r="J55" s="6">
        <v>0</v>
      </c>
      <c r="K55" s="6">
        <v>249987.81</v>
      </c>
      <c r="L55" s="6">
        <v>249987.81</v>
      </c>
      <c r="M55" s="6">
        <v>249987.81</v>
      </c>
      <c r="N55" s="3" t="s">
        <v>177</v>
      </c>
      <c r="O55" s="7" t="s">
        <v>178</v>
      </c>
      <c r="P55" s="3" t="s">
        <v>179</v>
      </c>
      <c r="Q55" s="2">
        <v>44484</v>
      </c>
      <c r="R55" s="2">
        <v>44469</v>
      </c>
    </row>
    <row r="56" spans="1:18" x14ac:dyDescent="0.25">
      <c r="A56" s="3">
        <v>2021</v>
      </c>
      <c r="B56" s="2">
        <v>44378</v>
      </c>
      <c r="C56" s="2">
        <v>44469</v>
      </c>
      <c r="D56" s="3">
        <f t="shared" si="12"/>
        <v>2000</v>
      </c>
      <c r="E56" s="3">
        <f>MID(F56,1,2)+2277</f>
        <v>2300</v>
      </c>
      <c r="F56" s="4">
        <v>2311</v>
      </c>
      <c r="G56" s="5" t="s">
        <v>84</v>
      </c>
      <c r="H56" s="6">
        <v>200000</v>
      </c>
      <c r="I56" s="6">
        <v>200000</v>
      </c>
      <c r="J56" s="6">
        <v>112045</v>
      </c>
      <c r="K56" s="6">
        <v>87955</v>
      </c>
      <c r="L56" s="6">
        <v>87955</v>
      </c>
      <c r="M56" s="6">
        <v>87955</v>
      </c>
      <c r="N56" s="3" t="s">
        <v>177</v>
      </c>
      <c r="O56" s="7" t="s">
        <v>178</v>
      </c>
      <c r="P56" s="3" t="s">
        <v>179</v>
      </c>
      <c r="Q56" s="2">
        <v>44484</v>
      </c>
      <c r="R56" s="2">
        <v>44469</v>
      </c>
    </row>
    <row r="57" spans="1:18" x14ac:dyDescent="0.25">
      <c r="A57" s="3">
        <v>2021</v>
      </c>
      <c r="B57" s="2">
        <v>44378</v>
      </c>
      <c r="C57" s="2">
        <v>44469</v>
      </c>
      <c r="D57" s="3">
        <f t="shared" si="12"/>
        <v>2000</v>
      </c>
      <c r="E57" s="3">
        <f t="shared" ref="E57:E58" si="14">MID(F57,1,2)+2475</f>
        <v>2500</v>
      </c>
      <c r="F57" s="4">
        <v>2531</v>
      </c>
      <c r="G57" s="5" t="s">
        <v>60</v>
      </c>
      <c r="H57" s="6">
        <v>500000</v>
      </c>
      <c r="I57" s="6">
        <v>500000</v>
      </c>
      <c r="J57" s="6">
        <v>499738.55</v>
      </c>
      <c r="K57" s="6">
        <v>0</v>
      </c>
      <c r="L57" s="6">
        <v>0</v>
      </c>
      <c r="M57" s="6">
        <v>0</v>
      </c>
      <c r="N57" s="3" t="s">
        <v>177</v>
      </c>
      <c r="O57" s="7" t="s">
        <v>178</v>
      </c>
      <c r="P57" s="3" t="s">
        <v>179</v>
      </c>
      <c r="Q57" s="2">
        <v>44484</v>
      </c>
      <c r="R57" s="2">
        <v>44469</v>
      </c>
    </row>
    <row r="58" spans="1:18" x14ac:dyDescent="0.25">
      <c r="A58" s="3">
        <v>2021</v>
      </c>
      <c r="B58" s="2">
        <v>44378</v>
      </c>
      <c r="C58" s="2">
        <v>44469</v>
      </c>
      <c r="D58" s="3">
        <f t="shared" si="12"/>
        <v>2000</v>
      </c>
      <c r="E58" s="3">
        <f t="shared" si="14"/>
        <v>2500</v>
      </c>
      <c r="F58" s="4">
        <v>2541</v>
      </c>
      <c r="G58" s="5" t="s">
        <v>61</v>
      </c>
      <c r="H58" s="6">
        <v>600000</v>
      </c>
      <c r="I58" s="6">
        <v>600000</v>
      </c>
      <c r="J58" s="6">
        <v>192953.63</v>
      </c>
      <c r="K58" s="6">
        <v>405121.72</v>
      </c>
      <c r="L58" s="6">
        <v>405121.72</v>
      </c>
      <c r="M58" s="6">
        <v>405121.72</v>
      </c>
      <c r="N58" s="3" t="s">
        <v>177</v>
      </c>
      <c r="O58" s="7" t="s">
        <v>178</v>
      </c>
      <c r="P58" s="3" t="s">
        <v>179</v>
      </c>
      <c r="Q58" s="2">
        <v>44484</v>
      </c>
      <c r="R58" s="2">
        <v>44469</v>
      </c>
    </row>
    <row r="59" spans="1:18" x14ac:dyDescent="0.25">
      <c r="A59" s="3">
        <v>2021</v>
      </c>
      <c r="B59" s="2">
        <v>44378</v>
      </c>
      <c r="C59" s="2">
        <v>44469</v>
      </c>
      <c r="D59" s="3">
        <f t="shared" si="12"/>
        <v>2000</v>
      </c>
      <c r="E59" s="3">
        <f>MID(F59,1,2)+2178</f>
        <v>2200</v>
      </c>
      <c r="F59" s="4">
        <v>2221</v>
      </c>
      <c r="G59" s="5" t="s">
        <v>85</v>
      </c>
      <c r="H59" s="6">
        <v>80000</v>
      </c>
      <c r="I59" s="6">
        <v>80000</v>
      </c>
      <c r="J59" s="6">
        <v>0</v>
      </c>
      <c r="K59" s="6">
        <v>79982</v>
      </c>
      <c r="L59" s="6">
        <v>79982</v>
      </c>
      <c r="M59" s="6">
        <v>79982</v>
      </c>
      <c r="N59" s="3" t="s">
        <v>177</v>
      </c>
      <c r="O59" s="7" t="s">
        <v>178</v>
      </c>
      <c r="P59" s="3" t="s">
        <v>179</v>
      </c>
      <c r="Q59" s="2">
        <v>44484</v>
      </c>
      <c r="R59" s="2">
        <v>44469</v>
      </c>
    </row>
    <row r="60" spans="1:18" x14ac:dyDescent="0.25">
      <c r="A60" s="3">
        <v>2021</v>
      </c>
      <c r="B60" s="2">
        <v>44378</v>
      </c>
      <c r="C60" s="2">
        <v>44469</v>
      </c>
      <c r="D60" s="3">
        <f t="shared" si="12"/>
        <v>2000</v>
      </c>
      <c r="E60" s="3">
        <f>MID(F60,1,2)+2079</f>
        <v>2100</v>
      </c>
      <c r="F60" s="4">
        <v>2171</v>
      </c>
      <c r="G60" s="5" t="s">
        <v>55</v>
      </c>
      <c r="H60" s="6">
        <v>80000</v>
      </c>
      <c r="I60" s="6">
        <v>80000</v>
      </c>
      <c r="J60" s="6">
        <v>80000</v>
      </c>
      <c r="K60" s="6">
        <v>0</v>
      </c>
      <c r="L60" s="6">
        <v>0</v>
      </c>
      <c r="M60" s="6">
        <v>0</v>
      </c>
      <c r="N60" s="3" t="s">
        <v>177</v>
      </c>
      <c r="O60" s="7" t="s">
        <v>178</v>
      </c>
      <c r="P60" s="3" t="s">
        <v>179</v>
      </c>
      <c r="Q60" s="2">
        <v>44484</v>
      </c>
      <c r="R60" s="2">
        <v>44469</v>
      </c>
    </row>
    <row r="61" spans="1:18" x14ac:dyDescent="0.25">
      <c r="A61" s="3">
        <v>2021</v>
      </c>
      <c r="B61" s="2">
        <v>44378</v>
      </c>
      <c r="C61" s="2">
        <v>44469</v>
      </c>
      <c r="D61" s="3">
        <f t="shared" si="12"/>
        <v>2000</v>
      </c>
      <c r="E61" s="3">
        <f t="shared" ref="E61:E64" si="15">MID(F61,1,2)+2376</f>
        <v>2400</v>
      </c>
      <c r="F61" s="4">
        <v>2419</v>
      </c>
      <c r="G61" s="5" t="s">
        <v>86</v>
      </c>
      <c r="H61" s="6">
        <v>120000</v>
      </c>
      <c r="I61" s="6">
        <v>120000</v>
      </c>
      <c r="J61" s="6">
        <v>0</v>
      </c>
      <c r="K61" s="6">
        <v>120000</v>
      </c>
      <c r="L61" s="6">
        <v>120000</v>
      </c>
      <c r="M61" s="6">
        <v>120000</v>
      </c>
      <c r="N61" s="3" t="s">
        <v>177</v>
      </c>
      <c r="O61" s="7" t="s">
        <v>178</v>
      </c>
      <c r="P61" s="3" t="s">
        <v>179</v>
      </c>
      <c r="Q61" s="2">
        <v>44484</v>
      </c>
      <c r="R61" s="2">
        <v>44469</v>
      </c>
    </row>
    <row r="62" spans="1:18" x14ac:dyDescent="0.25">
      <c r="A62" s="3">
        <v>2021</v>
      </c>
      <c r="B62" s="2">
        <v>44378</v>
      </c>
      <c r="C62" s="2">
        <v>44469</v>
      </c>
      <c r="D62" s="3">
        <f t="shared" si="12"/>
        <v>2000</v>
      </c>
      <c r="E62" s="3">
        <f t="shared" si="15"/>
        <v>2400</v>
      </c>
      <c r="F62" s="4">
        <v>2421</v>
      </c>
      <c r="G62" s="5" t="s">
        <v>87</v>
      </c>
      <c r="H62" s="6">
        <v>140000</v>
      </c>
      <c r="I62" s="6">
        <v>140000</v>
      </c>
      <c r="J62" s="6">
        <v>0</v>
      </c>
      <c r="K62" s="6">
        <v>140000</v>
      </c>
      <c r="L62" s="6">
        <v>140000</v>
      </c>
      <c r="M62" s="6">
        <v>140000</v>
      </c>
      <c r="N62" s="3" t="s">
        <v>177</v>
      </c>
      <c r="O62" s="7" t="s">
        <v>178</v>
      </c>
      <c r="P62" s="3" t="s">
        <v>179</v>
      </c>
      <c r="Q62" s="2">
        <v>44484</v>
      </c>
      <c r="R62" s="2">
        <v>44469</v>
      </c>
    </row>
    <row r="63" spans="1:18" x14ac:dyDescent="0.25">
      <c r="A63" s="3">
        <v>2021</v>
      </c>
      <c r="B63" s="2">
        <v>44378</v>
      </c>
      <c r="C63" s="2">
        <v>44469</v>
      </c>
      <c r="D63" s="3">
        <f t="shared" si="12"/>
        <v>2000</v>
      </c>
      <c r="E63" s="3">
        <f t="shared" si="15"/>
        <v>2400</v>
      </c>
      <c r="F63" s="4">
        <v>2481</v>
      </c>
      <c r="G63" s="5" t="s">
        <v>88</v>
      </c>
      <c r="H63" s="6">
        <v>6000</v>
      </c>
      <c r="I63" s="6">
        <v>6000</v>
      </c>
      <c r="J63" s="6">
        <v>0</v>
      </c>
      <c r="K63" s="6">
        <v>6000</v>
      </c>
      <c r="L63" s="6">
        <v>6000</v>
      </c>
      <c r="M63" s="6">
        <v>6000</v>
      </c>
      <c r="N63" s="3" t="s">
        <v>177</v>
      </c>
      <c r="O63" s="7" t="s">
        <v>178</v>
      </c>
      <c r="P63" s="3" t="s">
        <v>179</v>
      </c>
      <c r="Q63" s="2">
        <v>44484</v>
      </c>
      <c r="R63" s="2">
        <v>44469</v>
      </c>
    </row>
    <row r="64" spans="1:18" x14ac:dyDescent="0.25">
      <c r="A64" s="3">
        <v>2021</v>
      </c>
      <c r="B64" s="2">
        <v>44378</v>
      </c>
      <c r="C64" s="2">
        <v>44469</v>
      </c>
      <c r="D64" s="3">
        <f t="shared" si="12"/>
        <v>2000</v>
      </c>
      <c r="E64" s="3">
        <f t="shared" si="15"/>
        <v>2400</v>
      </c>
      <c r="F64" s="4">
        <v>2441</v>
      </c>
      <c r="G64" s="5" t="s">
        <v>89</v>
      </c>
      <c r="H64" s="6">
        <v>40000</v>
      </c>
      <c r="I64" s="6">
        <v>40000</v>
      </c>
      <c r="J64" s="6">
        <v>0</v>
      </c>
      <c r="K64" s="6">
        <v>39994.480000000003</v>
      </c>
      <c r="L64" s="6">
        <v>39994.480000000003</v>
      </c>
      <c r="M64" s="6">
        <v>39994.480000000003</v>
      </c>
      <c r="N64" s="3" t="s">
        <v>177</v>
      </c>
      <c r="O64" s="7" t="s">
        <v>178</v>
      </c>
      <c r="P64" s="3" t="s">
        <v>179</v>
      </c>
      <c r="Q64" s="2">
        <v>44484</v>
      </c>
      <c r="R64" s="2">
        <v>44469</v>
      </c>
    </row>
    <row r="65" spans="1:18" x14ac:dyDescent="0.25">
      <c r="A65" s="3">
        <v>2021</v>
      </c>
      <c r="B65" s="2">
        <v>44378</v>
      </c>
      <c r="C65" s="2">
        <v>44469</v>
      </c>
      <c r="D65" s="3">
        <f t="shared" ref="D65:D69" si="16">MID(F65,1,1)+999</f>
        <v>1000</v>
      </c>
      <c r="E65" s="3">
        <f>MID(F65,1,2)+1188</f>
        <v>1200</v>
      </c>
      <c r="F65" s="4">
        <v>1211</v>
      </c>
      <c r="G65" s="5" t="s">
        <v>59</v>
      </c>
      <c r="H65" s="6">
        <v>14000000</v>
      </c>
      <c r="I65" s="6">
        <v>16648604</v>
      </c>
      <c r="J65" s="6">
        <v>5044903.1100000003</v>
      </c>
      <c r="K65" s="6">
        <v>11431070.210000001</v>
      </c>
      <c r="L65" s="6">
        <v>11431070.210000001</v>
      </c>
      <c r="M65" s="6">
        <v>11431070.210000001</v>
      </c>
      <c r="N65" s="3" t="s">
        <v>177</v>
      </c>
      <c r="O65" s="7" t="s">
        <v>178</v>
      </c>
      <c r="P65" s="3" t="s">
        <v>179</v>
      </c>
      <c r="Q65" s="2">
        <v>44484</v>
      </c>
      <c r="R65" s="2">
        <v>44469</v>
      </c>
    </row>
    <row r="66" spans="1:18" x14ac:dyDescent="0.25">
      <c r="A66" s="3">
        <v>2021</v>
      </c>
      <c r="B66" s="2">
        <v>44378</v>
      </c>
      <c r="C66" s="2">
        <v>44469</v>
      </c>
      <c r="D66" s="3">
        <f t="shared" si="16"/>
        <v>1000</v>
      </c>
      <c r="E66" s="3">
        <f>MID(F66,1,2)+1386</f>
        <v>1400</v>
      </c>
      <c r="F66" s="4">
        <v>1411</v>
      </c>
      <c r="G66" s="5" t="s">
        <v>90</v>
      </c>
      <c r="H66" s="6">
        <v>1860000</v>
      </c>
      <c r="I66" s="6">
        <v>1860000</v>
      </c>
      <c r="J66" s="6">
        <v>724756.95</v>
      </c>
      <c r="K66" s="6">
        <v>1135243.05</v>
      </c>
      <c r="L66" s="6">
        <v>1135243.05</v>
      </c>
      <c r="M66" s="6">
        <v>1135243.05</v>
      </c>
      <c r="N66" s="3" t="s">
        <v>177</v>
      </c>
      <c r="O66" s="7" t="s">
        <v>178</v>
      </c>
      <c r="P66" s="3" t="s">
        <v>179</v>
      </c>
      <c r="Q66" s="2">
        <v>44484</v>
      </c>
      <c r="R66" s="2">
        <v>44469</v>
      </c>
    </row>
    <row r="67" spans="1:18" x14ac:dyDescent="0.25">
      <c r="A67" s="3">
        <v>2021</v>
      </c>
      <c r="B67" s="2">
        <v>44378</v>
      </c>
      <c r="C67" s="2">
        <v>44469</v>
      </c>
      <c r="D67" s="3">
        <f t="shared" si="16"/>
        <v>1000</v>
      </c>
      <c r="E67" s="3">
        <f>MID(F67,1,2)+1485</f>
        <v>1500</v>
      </c>
      <c r="F67" s="4">
        <v>1545</v>
      </c>
      <c r="G67" s="5" t="s">
        <v>91</v>
      </c>
      <c r="H67" s="6">
        <v>130000</v>
      </c>
      <c r="I67" s="6">
        <v>130000</v>
      </c>
      <c r="J67" s="6">
        <v>409.6</v>
      </c>
      <c r="K67" s="6">
        <v>86212.800000000003</v>
      </c>
      <c r="L67" s="6">
        <v>86212.800000000003</v>
      </c>
      <c r="M67" s="6">
        <v>86212.800000000003</v>
      </c>
      <c r="N67" s="3" t="s">
        <v>177</v>
      </c>
      <c r="O67" s="7" t="s">
        <v>178</v>
      </c>
      <c r="P67" s="3" t="s">
        <v>179</v>
      </c>
      <c r="Q67" s="2">
        <v>44484</v>
      </c>
      <c r="R67" s="2">
        <v>44469</v>
      </c>
    </row>
    <row r="68" spans="1:18" x14ac:dyDescent="0.25">
      <c r="A68" s="3">
        <v>2021</v>
      </c>
      <c r="B68" s="2">
        <v>44378</v>
      </c>
      <c r="C68" s="2">
        <v>44469</v>
      </c>
      <c r="D68" s="3">
        <f t="shared" si="16"/>
        <v>1000</v>
      </c>
      <c r="E68" s="3">
        <f>MID(F68,1,2)+1485</f>
        <v>1500</v>
      </c>
      <c r="F68" s="4">
        <v>1547</v>
      </c>
      <c r="G68" s="5" t="s">
        <v>92</v>
      </c>
      <c r="H68" s="6">
        <v>50000</v>
      </c>
      <c r="I68" s="6">
        <v>50000</v>
      </c>
      <c r="J68" s="6">
        <v>0</v>
      </c>
      <c r="K68" s="6">
        <v>49500</v>
      </c>
      <c r="L68" s="6">
        <v>49500</v>
      </c>
      <c r="M68" s="6">
        <v>49500</v>
      </c>
      <c r="N68" s="3" t="s">
        <v>177</v>
      </c>
      <c r="O68" s="7" t="s">
        <v>178</v>
      </c>
      <c r="P68" s="3" t="s">
        <v>179</v>
      </c>
      <c r="Q68" s="2">
        <v>44484</v>
      </c>
      <c r="R68" s="2">
        <v>44469</v>
      </c>
    </row>
    <row r="69" spans="1:18" x14ac:dyDescent="0.25">
      <c r="A69" s="3">
        <v>2021</v>
      </c>
      <c r="B69" s="2">
        <v>44378</v>
      </c>
      <c r="C69" s="2">
        <v>44469</v>
      </c>
      <c r="D69" s="3">
        <f t="shared" si="16"/>
        <v>1000</v>
      </c>
      <c r="E69" s="3">
        <f>MID(F69,1,2)+1188</f>
        <v>1200</v>
      </c>
      <c r="F69" s="4">
        <v>1211</v>
      </c>
      <c r="G69" s="5" t="s">
        <v>59</v>
      </c>
      <c r="H69" s="6">
        <v>2816717</v>
      </c>
      <c r="I69" s="6">
        <v>0</v>
      </c>
      <c r="J69" s="6">
        <v>0</v>
      </c>
      <c r="K69" s="6">
        <v>0</v>
      </c>
      <c r="L69" s="6">
        <v>0</v>
      </c>
      <c r="M69" s="6">
        <v>0</v>
      </c>
      <c r="N69" s="3" t="s">
        <v>177</v>
      </c>
      <c r="O69" s="7" t="s">
        <v>178</v>
      </c>
      <c r="P69" s="3" t="s">
        <v>179</v>
      </c>
      <c r="Q69" s="2">
        <v>44484</v>
      </c>
      <c r="R69" s="2">
        <v>44469</v>
      </c>
    </row>
    <row r="70" spans="1:18" x14ac:dyDescent="0.25">
      <c r="A70" s="3">
        <v>2021</v>
      </c>
      <c r="B70" s="2">
        <v>44378</v>
      </c>
      <c r="C70" s="2">
        <v>44469</v>
      </c>
      <c r="D70" s="3">
        <f>MID(F70,1,1)+2997</f>
        <v>3000</v>
      </c>
      <c r="E70" s="3">
        <f>MID(F70,1,2)+3762</f>
        <v>3800</v>
      </c>
      <c r="F70" s="4">
        <v>3821</v>
      </c>
      <c r="G70" s="5" t="s">
        <v>62</v>
      </c>
      <c r="H70" s="6">
        <v>0</v>
      </c>
      <c r="I70" s="6">
        <v>1461988</v>
      </c>
      <c r="J70" s="6">
        <v>0</v>
      </c>
      <c r="K70" s="6">
        <v>0</v>
      </c>
      <c r="L70" s="6">
        <v>0</v>
      </c>
      <c r="M70" s="6">
        <v>0</v>
      </c>
      <c r="N70" s="3" t="s">
        <v>177</v>
      </c>
      <c r="O70" s="7" t="s">
        <v>178</v>
      </c>
      <c r="P70" s="3" t="s">
        <v>179</v>
      </c>
      <c r="Q70" s="2">
        <v>44484</v>
      </c>
      <c r="R70" s="2">
        <v>44469</v>
      </c>
    </row>
    <row r="71" spans="1:18" x14ac:dyDescent="0.25">
      <c r="A71" s="3">
        <v>2021</v>
      </c>
      <c r="B71" s="2">
        <v>44378</v>
      </c>
      <c r="C71" s="2">
        <v>44469</v>
      </c>
      <c r="D71" s="3">
        <f t="shared" ref="D71:D93" si="17">MID(F71,1,1)+999</f>
        <v>1000</v>
      </c>
      <c r="E71" s="3">
        <f>MID(F71,1,2)+1089</f>
        <v>1100</v>
      </c>
      <c r="F71" s="4">
        <v>1131</v>
      </c>
      <c r="G71" s="5" t="s">
        <v>93</v>
      </c>
      <c r="H71" s="6">
        <v>93053880</v>
      </c>
      <c r="I71" s="6">
        <v>93053880</v>
      </c>
      <c r="J71" s="6">
        <v>120651.1</v>
      </c>
      <c r="K71" s="6">
        <v>70526282.920000002</v>
      </c>
      <c r="L71" s="6">
        <v>70526282.920000002</v>
      </c>
      <c r="M71" s="6">
        <v>70526282.920000002</v>
      </c>
      <c r="N71" s="3" t="s">
        <v>177</v>
      </c>
      <c r="O71" s="7" t="s">
        <v>178</v>
      </c>
      <c r="P71" s="3" t="s">
        <v>179</v>
      </c>
      <c r="Q71" s="2">
        <v>44484</v>
      </c>
      <c r="R71" s="2">
        <v>44469</v>
      </c>
    </row>
    <row r="72" spans="1:18" x14ac:dyDescent="0.25">
      <c r="A72" s="3">
        <v>2021</v>
      </c>
      <c r="B72" s="2">
        <v>44378</v>
      </c>
      <c r="C72" s="2">
        <v>44469</v>
      </c>
      <c r="D72" s="3">
        <f t="shared" si="17"/>
        <v>1000</v>
      </c>
      <c r="E72" s="3">
        <f>MID(F72,1,2)+1089</f>
        <v>1100</v>
      </c>
      <c r="F72" s="4">
        <v>1131</v>
      </c>
      <c r="G72" s="5" t="s">
        <v>93</v>
      </c>
      <c r="H72" s="6">
        <v>24946120</v>
      </c>
      <c r="I72" s="6">
        <v>24946120</v>
      </c>
      <c r="J72" s="6">
        <v>48506.66</v>
      </c>
      <c r="K72" s="6">
        <v>15707383.07</v>
      </c>
      <c r="L72" s="6">
        <v>15707383.07</v>
      </c>
      <c r="M72" s="6">
        <v>15707383.07</v>
      </c>
      <c r="N72" s="3" t="s">
        <v>177</v>
      </c>
      <c r="O72" s="7" t="s">
        <v>178</v>
      </c>
      <c r="P72" s="3" t="s">
        <v>179</v>
      </c>
      <c r="Q72" s="2">
        <v>44484</v>
      </c>
      <c r="R72" s="2">
        <v>44469</v>
      </c>
    </row>
    <row r="73" spans="1:18" x14ac:dyDescent="0.25">
      <c r="A73" s="3">
        <v>2021</v>
      </c>
      <c r="B73" s="2">
        <v>44378</v>
      </c>
      <c r="C73" s="2">
        <v>44469</v>
      </c>
      <c r="D73" s="3">
        <f t="shared" si="17"/>
        <v>1000</v>
      </c>
      <c r="E73" s="3">
        <f>MID(F73,1,2)+1287</f>
        <v>1300</v>
      </c>
      <c r="F73" s="4">
        <v>1311</v>
      </c>
      <c r="G73" s="5" t="s">
        <v>94</v>
      </c>
      <c r="H73" s="6">
        <v>2250000</v>
      </c>
      <c r="I73" s="6">
        <v>2250000</v>
      </c>
      <c r="J73" s="6">
        <v>1948.3</v>
      </c>
      <c r="K73" s="6">
        <v>1675778.9</v>
      </c>
      <c r="L73" s="6">
        <v>1675778.9</v>
      </c>
      <c r="M73" s="6">
        <v>1675778.9</v>
      </c>
      <c r="N73" s="3" t="s">
        <v>177</v>
      </c>
      <c r="O73" s="7" t="s">
        <v>178</v>
      </c>
      <c r="P73" s="3" t="s">
        <v>179</v>
      </c>
      <c r="Q73" s="2">
        <v>44484</v>
      </c>
      <c r="R73" s="2">
        <v>44469</v>
      </c>
    </row>
    <row r="74" spans="1:18" x14ac:dyDescent="0.25">
      <c r="A74" s="3">
        <v>2021</v>
      </c>
      <c r="B74" s="2">
        <v>44378</v>
      </c>
      <c r="C74" s="2">
        <v>44469</v>
      </c>
      <c r="D74" s="3">
        <f t="shared" si="17"/>
        <v>1000</v>
      </c>
      <c r="E74" s="3">
        <f t="shared" ref="E74:E77" si="18">MID(F74,1,2)+1287</f>
        <v>1300</v>
      </c>
      <c r="F74" s="4">
        <v>1321</v>
      </c>
      <c r="G74" s="5" t="s">
        <v>95</v>
      </c>
      <c r="H74" s="6">
        <v>7550000</v>
      </c>
      <c r="I74" s="6">
        <v>7550000</v>
      </c>
      <c r="J74" s="6">
        <v>7847.01</v>
      </c>
      <c r="K74" s="6">
        <v>3807735.57</v>
      </c>
      <c r="L74" s="6">
        <v>3807735.57</v>
      </c>
      <c r="M74" s="6">
        <v>3807735.57</v>
      </c>
      <c r="N74" s="3" t="s">
        <v>177</v>
      </c>
      <c r="O74" s="7" t="s">
        <v>178</v>
      </c>
      <c r="P74" s="3" t="s">
        <v>179</v>
      </c>
      <c r="Q74" s="2">
        <v>44484</v>
      </c>
      <c r="R74" s="2">
        <v>44469</v>
      </c>
    </row>
    <row r="75" spans="1:18" x14ac:dyDescent="0.25">
      <c r="A75" s="3">
        <v>2021</v>
      </c>
      <c r="B75" s="2">
        <v>44378</v>
      </c>
      <c r="C75" s="2">
        <v>44469</v>
      </c>
      <c r="D75" s="3">
        <f t="shared" si="17"/>
        <v>1000</v>
      </c>
      <c r="E75" s="3">
        <f t="shared" si="18"/>
        <v>1300</v>
      </c>
      <c r="F75" s="4">
        <v>1331</v>
      </c>
      <c r="G75" s="5" t="s">
        <v>96</v>
      </c>
      <c r="H75" s="6">
        <v>27303400</v>
      </c>
      <c r="I75" s="6">
        <v>27303400</v>
      </c>
      <c r="J75" s="6">
        <v>44282.69</v>
      </c>
      <c r="K75" s="6">
        <v>26232952.91</v>
      </c>
      <c r="L75" s="6">
        <v>26232952.91</v>
      </c>
      <c r="M75" s="6">
        <v>26232952.91</v>
      </c>
      <c r="N75" s="3" t="s">
        <v>177</v>
      </c>
      <c r="O75" s="7" t="s">
        <v>178</v>
      </c>
      <c r="P75" s="3" t="s">
        <v>179</v>
      </c>
      <c r="Q75" s="2">
        <v>44484</v>
      </c>
      <c r="R75" s="2">
        <v>44469</v>
      </c>
    </row>
    <row r="76" spans="1:18" x14ac:dyDescent="0.25">
      <c r="A76" s="3">
        <v>2021</v>
      </c>
      <c r="B76" s="2">
        <v>44378</v>
      </c>
      <c r="C76" s="2">
        <v>44469</v>
      </c>
      <c r="D76" s="3">
        <f t="shared" si="17"/>
        <v>1000</v>
      </c>
      <c r="E76" s="3">
        <f t="shared" si="18"/>
        <v>1300</v>
      </c>
      <c r="F76" s="4">
        <v>1332</v>
      </c>
      <c r="G76" s="5" t="s">
        <v>97</v>
      </c>
      <c r="H76" s="6">
        <v>8991650</v>
      </c>
      <c r="I76" s="6">
        <v>9282601.8100000005</v>
      </c>
      <c r="J76" s="6">
        <v>22481.040000000001</v>
      </c>
      <c r="K76" s="6">
        <v>9173928.0500000007</v>
      </c>
      <c r="L76" s="6">
        <v>9173928.0500000007</v>
      </c>
      <c r="M76" s="6">
        <v>9173928.0500000007</v>
      </c>
      <c r="N76" s="3" t="s">
        <v>177</v>
      </c>
      <c r="O76" s="7" t="s">
        <v>178</v>
      </c>
      <c r="P76" s="3" t="s">
        <v>179</v>
      </c>
      <c r="Q76" s="2">
        <v>44484</v>
      </c>
      <c r="R76" s="2">
        <v>44469</v>
      </c>
    </row>
    <row r="77" spans="1:18" x14ac:dyDescent="0.25">
      <c r="A77" s="3">
        <v>2021</v>
      </c>
      <c r="B77" s="2">
        <v>44378</v>
      </c>
      <c r="C77" s="2">
        <v>44469</v>
      </c>
      <c r="D77" s="3">
        <f t="shared" si="17"/>
        <v>1000</v>
      </c>
      <c r="E77" s="3">
        <f t="shared" si="18"/>
        <v>1300</v>
      </c>
      <c r="F77" s="4">
        <v>1343</v>
      </c>
      <c r="G77" s="5" t="s">
        <v>98</v>
      </c>
      <c r="H77" s="6">
        <v>13500000</v>
      </c>
      <c r="I77" s="6">
        <v>13500000</v>
      </c>
      <c r="J77" s="6">
        <v>11148.32</v>
      </c>
      <c r="K77" s="6">
        <v>9287390.9600000009</v>
      </c>
      <c r="L77" s="6">
        <v>9287390.9600000009</v>
      </c>
      <c r="M77" s="6">
        <v>9287390.9600000009</v>
      </c>
      <c r="N77" s="3" t="s">
        <v>177</v>
      </c>
      <c r="O77" s="7" t="s">
        <v>178</v>
      </c>
      <c r="P77" s="3" t="s">
        <v>179</v>
      </c>
      <c r="Q77" s="2">
        <v>44484</v>
      </c>
      <c r="R77" s="2">
        <v>44469</v>
      </c>
    </row>
    <row r="78" spans="1:18" x14ac:dyDescent="0.25">
      <c r="A78" s="3">
        <v>2021</v>
      </c>
      <c r="B78" s="2">
        <v>44378</v>
      </c>
      <c r="C78" s="2">
        <v>44469</v>
      </c>
      <c r="D78" s="3">
        <f t="shared" si="17"/>
        <v>1000</v>
      </c>
      <c r="E78" s="3">
        <f t="shared" ref="E78:E82" si="19">MID(F78,1,2)+1386</f>
        <v>1400</v>
      </c>
      <c r="F78" s="4">
        <v>1411</v>
      </c>
      <c r="G78" s="5" t="s">
        <v>90</v>
      </c>
      <c r="H78" s="6">
        <v>27500000</v>
      </c>
      <c r="I78" s="6">
        <v>27500000</v>
      </c>
      <c r="J78" s="6">
        <v>9996010.5199999996</v>
      </c>
      <c r="K78" s="6">
        <v>17503989.48</v>
      </c>
      <c r="L78" s="6">
        <v>17503989.48</v>
      </c>
      <c r="M78" s="6">
        <v>17503989.48</v>
      </c>
      <c r="N78" s="3" t="s">
        <v>177</v>
      </c>
      <c r="O78" s="7" t="s">
        <v>178</v>
      </c>
      <c r="P78" s="3" t="s">
        <v>179</v>
      </c>
      <c r="Q78" s="2">
        <v>44484</v>
      </c>
      <c r="R78" s="2">
        <v>44469</v>
      </c>
    </row>
    <row r="79" spans="1:18" x14ac:dyDescent="0.25">
      <c r="A79" s="3">
        <v>2021</v>
      </c>
      <c r="B79" s="2">
        <v>44378</v>
      </c>
      <c r="C79" s="2">
        <v>44469</v>
      </c>
      <c r="D79" s="3">
        <f t="shared" si="17"/>
        <v>1000</v>
      </c>
      <c r="E79" s="3">
        <f t="shared" si="19"/>
        <v>1400</v>
      </c>
      <c r="F79" s="4">
        <v>1411</v>
      </c>
      <c r="G79" s="5" t="s">
        <v>90</v>
      </c>
      <c r="H79" s="6">
        <v>12600000</v>
      </c>
      <c r="I79" s="6">
        <v>12600000</v>
      </c>
      <c r="J79" s="6">
        <v>4744305.9800000004</v>
      </c>
      <c r="K79" s="6">
        <v>7855694.0199999996</v>
      </c>
      <c r="L79" s="6">
        <v>7855694.0199999996</v>
      </c>
      <c r="M79" s="6">
        <v>7855694.0199999996</v>
      </c>
      <c r="N79" s="3" t="s">
        <v>177</v>
      </c>
      <c r="O79" s="7" t="s">
        <v>178</v>
      </c>
      <c r="P79" s="3" t="s">
        <v>179</v>
      </c>
      <c r="Q79" s="2">
        <v>44484</v>
      </c>
      <c r="R79" s="2">
        <v>44469</v>
      </c>
    </row>
    <row r="80" spans="1:18" x14ac:dyDescent="0.25">
      <c r="A80" s="3">
        <v>2021</v>
      </c>
      <c r="B80" s="2">
        <v>44378</v>
      </c>
      <c r="C80" s="2">
        <v>44469</v>
      </c>
      <c r="D80" s="3">
        <f t="shared" si="17"/>
        <v>1000</v>
      </c>
      <c r="E80" s="3">
        <f t="shared" si="19"/>
        <v>1400</v>
      </c>
      <c r="F80" s="4">
        <v>1421</v>
      </c>
      <c r="G80" s="5" t="s">
        <v>99</v>
      </c>
      <c r="H80" s="6">
        <v>5700000</v>
      </c>
      <c r="I80" s="6">
        <v>5700000</v>
      </c>
      <c r="J80" s="6">
        <v>0</v>
      </c>
      <c r="K80" s="6">
        <v>3767827.66</v>
      </c>
      <c r="L80" s="6">
        <v>3767827.66</v>
      </c>
      <c r="M80" s="6">
        <v>3767827.66</v>
      </c>
      <c r="N80" s="3" t="s">
        <v>177</v>
      </c>
      <c r="O80" s="7" t="s">
        <v>178</v>
      </c>
      <c r="P80" s="3" t="s">
        <v>179</v>
      </c>
      <c r="Q80" s="2">
        <v>44484</v>
      </c>
      <c r="R80" s="2">
        <v>44469</v>
      </c>
    </row>
    <row r="81" spans="1:18" x14ac:dyDescent="0.25">
      <c r="A81" s="3">
        <v>2021</v>
      </c>
      <c r="B81" s="2">
        <v>44378</v>
      </c>
      <c r="C81" s="2">
        <v>44469</v>
      </c>
      <c r="D81" s="3">
        <f t="shared" si="17"/>
        <v>1000</v>
      </c>
      <c r="E81" s="3">
        <f t="shared" si="19"/>
        <v>1400</v>
      </c>
      <c r="F81" s="4">
        <v>1421</v>
      </c>
      <c r="G81" s="5" t="s">
        <v>99</v>
      </c>
      <c r="H81" s="6">
        <v>9500000</v>
      </c>
      <c r="I81" s="6">
        <v>9500000</v>
      </c>
      <c r="J81" s="6">
        <v>3680933.22</v>
      </c>
      <c r="K81" s="6">
        <v>5819066.7800000003</v>
      </c>
      <c r="L81" s="6">
        <v>5819066.7800000003</v>
      </c>
      <c r="M81" s="6">
        <v>5819066.7800000003</v>
      </c>
      <c r="N81" s="3" t="s">
        <v>177</v>
      </c>
      <c r="O81" s="7" t="s">
        <v>178</v>
      </c>
      <c r="P81" s="3" t="s">
        <v>179</v>
      </c>
      <c r="Q81" s="2">
        <v>44484</v>
      </c>
      <c r="R81" s="2">
        <v>44469</v>
      </c>
    </row>
    <row r="82" spans="1:18" x14ac:dyDescent="0.25">
      <c r="A82" s="3">
        <v>2021</v>
      </c>
      <c r="B82" s="2">
        <v>44378</v>
      </c>
      <c r="C82" s="2">
        <v>44469</v>
      </c>
      <c r="D82" s="3">
        <f t="shared" si="17"/>
        <v>1000</v>
      </c>
      <c r="E82" s="3">
        <f t="shared" si="19"/>
        <v>1400</v>
      </c>
      <c r="F82" s="4">
        <v>1443</v>
      </c>
      <c r="G82" s="5" t="s">
        <v>100</v>
      </c>
      <c r="H82" s="6">
        <v>1130000</v>
      </c>
      <c r="I82" s="6">
        <v>1130000</v>
      </c>
      <c r="J82" s="6">
        <v>456050.49</v>
      </c>
      <c r="K82" s="6">
        <v>673949.51</v>
      </c>
      <c r="L82" s="6">
        <v>673949.51</v>
      </c>
      <c r="M82" s="6">
        <v>673949.51</v>
      </c>
      <c r="N82" s="3" t="s">
        <v>177</v>
      </c>
      <c r="O82" s="7" t="s">
        <v>178</v>
      </c>
      <c r="P82" s="3" t="s">
        <v>179</v>
      </c>
      <c r="Q82" s="2">
        <v>44484</v>
      </c>
      <c r="R82" s="2">
        <v>44469</v>
      </c>
    </row>
    <row r="83" spans="1:18" x14ac:dyDescent="0.25">
      <c r="A83" s="3">
        <v>2021</v>
      </c>
      <c r="B83" s="2">
        <v>44378</v>
      </c>
      <c r="C83" s="2">
        <v>44469</v>
      </c>
      <c r="D83" s="3">
        <f t="shared" si="17"/>
        <v>1000</v>
      </c>
      <c r="E83" s="3">
        <f t="shared" ref="E83:E92" si="20">MID(F83,1,2)+1485</f>
        <v>1500</v>
      </c>
      <c r="F83" s="4">
        <v>1542</v>
      </c>
      <c r="G83" s="5" t="s">
        <v>101</v>
      </c>
      <c r="H83" s="6">
        <v>300000</v>
      </c>
      <c r="I83" s="6">
        <v>542840.16</v>
      </c>
      <c r="J83" s="6">
        <v>0</v>
      </c>
      <c r="K83" s="6">
        <v>455594.25</v>
      </c>
      <c r="L83" s="6">
        <v>455594.25</v>
      </c>
      <c r="M83" s="6">
        <v>455594.25</v>
      </c>
      <c r="N83" s="3" t="s">
        <v>177</v>
      </c>
      <c r="O83" s="7" t="s">
        <v>178</v>
      </c>
      <c r="P83" s="3" t="s">
        <v>179</v>
      </c>
      <c r="Q83" s="2">
        <v>44484</v>
      </c>
      <c r="R83" s="2">
        <v>44469</v>
      </c>
    </row>
    <row r="84" spans="1:18" x14ac:dyDescent="0.25">
      <c r="A84" s="3">
        <v>2021</v>
      </c>
      <c r="B84" s="2">
        <v>44378</v>
      </c>
      <c r="C84" s="2">
        <v>44469</v>
      </c>
      <c r="D84" s="3">
        <f t="shared" si="17"/>
        <v>1000</v>
      </c>
      <c r="E84" s="3">
        <f t="shared" si="20"/>
        <v>1500</v>
      </c>
      <c r="F84" s="4">
        <v>1545</v>
      </c>
      <c r="G84" s="5" t="s">
        <v>91</v>
      </c>
      <c r="H84" s="6">
        <v>1350000</v>
      </c>
      <c r="I84" s="6">
        <v>1350000</v>
      </c>
      <c r="J84" s="6">
        <v>2346.7399999999998</v>
      </c>
      <c r="K84" s="6">
        <v>451258.72</v>
      </c>
      <c r="L84" s="6">
        <v>451258.72</v>
      </c>
      <c r="M84" s="6">
        <v>451258.72</v>
      </c>
      <c r="N84" s="3" t="s">
        <v>177</v>
      </c>
      <c r="O84" s="7" t="s">
        <v>178</v>
      </c>
      <c r="P84" s="3" t="s">
        <v>179</v>
      </c>
      <c r="Q84" s="2">
        <v>44484</v>
      </c>
      <c r="R84" s="2">
        <v>44469</v>
      </c>
    </row>
    <row r="85" spans="1:18" x14ac:dyDescent="0.25">
      <c r="A85" s="3">
        <v>2021</v>
      </c>
      <c r="B85" s="2">
        <v>44378</v>
      </c>
      <c r="C85" s="2">
        <v>44469</v>
      </c>
      <c r="D85" s="3">
        <f t="shared" si="17"/>
        <v>1000</v>
      </c>
      <c r="E85" s="3">
        <f t="shared" si="20"/>
        <v>1500</v>
      </c>
      <c r="F85" s="4">
        <v>1545</v>
      </c>
      <c r="G85" s="5" t="s">
        <v>91</v>
      </c>
      <c r="H85" s="6">
        <v>1270000</v>
      </c>
      <c r="I85" s="6">
        <v>1270000</v>
      </c>
      <c r="J85" s="6">
        <v>340.41</v>
      </c>
      <c r="K85" s="6">
        <v>740117.61</v>
      </c>
      <c r="L85" s="6">
        <v>740117.61</v>
      </c>
      <c r="M85" s="6">
        <v>740117.61</v>
      </c>
      <c r="N85" s="3" t="s">
        <v>177</v>
      </c>
      <c r="O85" s="7" t="s">
        <v>178</v>
      </c>
      <c r="P85" s="3" t="s">
        <v>179</v>
      </c>
      <c r="Q85" s="2">
        <v>44484</v>
      </c>
      <c r="R85" s="2">
        <v>44469</v>
      </c>
    </row>
    <row r="86" spans="1:18" x14ac:dyDescent="0.25">
      <c r="A86" s="3">
        <v>2021</v>
      </c>
      <c r="B86" s="2">
        <v>44378</v>
      </c>
      <c r="C86" s="2">
        <v>44469</v>
      </c>
      <c r="D86" s="3">
        <f t="shared" si="17"/>
        <v>1000</v>
      </c>
      <c r="E86" s="3">
        <f t="shared" si="20"/>
        <v>1500</v>
      </c>
      <c r="F86" s="4">
        <v>1545</v>
      </c>
      <c r="G86" s="5" t="s">
        <v>91</v>
      </c>
      <c r="H86" s="6">
        <v>8900000</v>
      </c>
      <c r="I86" s="6">
        <v>8900000</v>
      </c>
      <c r="J86" s="6">
        <v>7356.49</v>
      </c>
      <c r="K86" s="6">
        <v>6505029.8700000001</v>
      </c>
      <c r="L86" s="6">
        <v>6505029.8700000001</v>
      </c>
      <c r="M86" s="6">
        <v>6505029.8700000001</v>
      </c>
      <c r="N86" s="3" t="s">
        <v>177</v>
      </c>
      <c r="O86" s="7" t="s">
        <v>178</v>
      </c>
      <c r="P86" s="3" t="s">
        <v>179</v>
      </c>
      <c r="Q86" s="2">
        <v>44484</v>
      </c>
      <c r="R86" s="2">
        <v>44469</v>
      </c>
    </row>
    <row r="87" spans="1:18" x14ac:dyDescent="0.25">
      <c r="A87" s="3">
        <v>2021</v>
      </c>
      <c r="B87" s="2">
        <v>44378</v>
      </c>
      <c r="C87" s="2">
        <v>44469</v>
      </c>
      <c r="D87" s="3">
        <f t="shared" si="17"/>
        <v>1000</v>
      </c>
      <c r="E87" s="3">
        <f t="shared" si="20"/>
        <v>1500</v>
      </c>
      <c r="F87" s="4">
        <v>1545</v>
      </c>
      <c r="G87" s="5" t="s">
        <v>91</v>
      </c>
      <c r="H87" s="6">
        <v>9000000</v>
      </c>
      <c r="I87" s="6">
        <v>9000000</v>
      </c>
      <c r="J87" s="6">
        <v>3187.18</v>
      </c>
      <c r="K87" s="6">
        <v>6614651.25</v>
      </c>
      <c r="L87" s="6">
        <v>6614651.25</v>
      </c>
      <c r="M87" s="6">
        <v>6614651.25</v>
      </c>
      <c r="N87" s="3" t="s">
        <v>177</v>
      </c>
      <c r="O87" s="7" t="s">
        <v>178</v>
      </c>
      <c r="P87" s="3" t="s">
        <v>179</v>
      </c>
      <c r="Q87" s="2">
        <v>44484</v>
      </c>
      <c r="R87" s="2">
        <v>44469</v>
      </c>
    </row>
    <row r="88" spans="1:18" x14ac:dyDescent="0.25">
      <c r="A88" s="3">
        <v>2021</v>
      </c>
      <c r="B88" s="2">
        <v>44378</v>
      </c>
      <c r="C88" s="2">
        <v>44469</v>
      </c>
      <c r="D88" s="3">
        <f t="shared" si="17"/>
        <v>1000</v>
      </c>
      <c r="E88" s="3">
        <f t="shared" si="20"/>
        <v>1500</v>
      </c>
      <c r="F88" s="4">
        <v>1546</v>
      </c>
      <c r="G88" s="5" t="s">
        <v>102</v>
      </c>
      <c r="H88" s="6">
        <v>2450000</v>
      </c>
      <c r="I88" s="6">
        <v>2450000</v>
      </c>
      <c r="J88" s="6">
        <v>4462.08</v>
      </c>
      <c r="K88" s="6">
        <v>1857577.83</v>
      </c>
      <c r="L88" s="6">
        <v>1857577.83</v>
      </c>
      <c r="M88" s="6">
        <v>1857577.83</v>
      </c>
      <c r="N88" s="3" t="s">
        <v>177</v>
      </c>
      <c r="O88" s="7" t="s">
        <v>178</v>
      </c>
      <c r="P88" s="3" t="s">
        <v>179</v>
      </c>
      <c r="Q88" s="2">
        <v>44484</v>
      </c>
      <c r="R88" s="2">
        <v>44469</v>
      </c>
    </row>
    <row r="89" spans="1:18" x14ac:dyDescent="0.25">
      <c r="A89" s="3">
        <v>2021</v>
      </c>
      <c r="B89" s="2">
        <v>44378</v>
      </c>
      <c r="C89" s="2">
        <v>44469</v>
      </c>
      <c r="D89" s="3">
        <f t="shared" si="17"/>
        <v>1000</v>
      </c>
      <c r="E89" s="3">
        <f t="shared" si="20"/>
        <v>1500</v>
      </c>
      <c r="F89" s="4">
        <v>1546</v>
      </c>
      <c r="G89" s="5" t="s">
        <v>102</v>
      </c>
      <c r="H89" s="6">
        <v>15000</v>
      </c>
      <c r="I89" s="6">
        <v>15000</v>
      </c>
      <c r="J89" s="6">
        <v>0</v>
      </c>
      <c r="K89" s="6">
        <v>10000</v>
      </c>
      <c r="L89" s="6">
        <v>10000</v>
      </c>
      <c r="M89" s="6">
        <v>10000</v>
      </c>
      <c r="N89" s="3" t="s">
        <v>177</v>
      </c>
      <c r="O89" s="7" t="s">
        <v>178</v>
      </c>
      <c r="P89" s="3" t="s">
        <v>179</v>
      </c>
      <c r="Q89" s="2">
        <v>44484</v>
      </c>
      <c r="R89" s="2">
        <v>44469</v>
      </c>
    </row>
    <row r="90" spans="1:18" x14ac:dyDescent="0.25">
      <c r="A90" s="3">
        <v>2021</v>
      </c>
      <c r="B90" s="2">
        <v>44378</v>
      </c>
      <c r="C90" s="2">
        <v>44469</v>
      </c>
      <c r="D90" s="3">
        <f t="shared" si="17"/>
        <v>1000</v>
      </c>
      <c r="E90" s="3">
        <f t="shared" si="20"/>
        <v>1500</v>
      </c>
      <c r="F90" s="4">
        <v>1546</v>
      </c>
      <c r="G90" s="5" t="s">
        <v>102</v>
      </c>
      <c r="H90" s="6">
        <v>23500000</v>
      </c>
      <c r="I90" s="6">
        <v>23500000</v>
      </c>
      <c r="J90" s="6">
        <v>12600</v>
      </c>
      <c r="K90" s="6">
        <v>16595100</v>
      </c>
      <c r="L90" s="6">
        <v>16595100</v>
      </c>
      <c r="M90" s="6">
        <v>16595100</v>
      </c>
      <c r="N90" s="3" t="s">
        <v>177</v>
      </c>
      <c r="O90" s="7" t="s">
        <v>178</v>
      </c>
      <c r="P90" s="3" t="s">
        <v>179</v>
      </c>
      <c r="Q90" s="2">
        <v>44484</v>
      </c>
      <c r="R90" s="2">
        <v>44469</v>
      </c>
    </row>
    <row r="91" spans="1:18" x14ac:dyDescent="0.25">
      <c r="A91" s="3">
        <v>2021</v>
      </c>
      <c r="B91" s="2">
        <v>44378</v>
      </c>
      <c r="C91" s="2">
        <v>44469</v>
      </c>
      <c r="D91" s="3">
        <f t="shared" si="17"/>
        <v>1000</v>
      </c>
      <c r="E91" s="3">
        <f t="shared" si="20"/>
        <v>1500</v>
      </c>
      <c r="F91" s="4">
        <v>1547</v>
      </c>
      <c r="G91" s="5" t="s">
        <v>92</v>
      </c>
      <c r="H91" s="6">
        <v>1600000</v>
      </c>
      <c r="I91" s="6">
        <v>1600000</v>
      </c>
      <c r="J91" s="6">
        <v>0</v>
      </c>
      <c r="K91" s="6">
        <v>1545383.3</v>
      </c>
      <c r="L91" s="6">
        <v>1545383.3</v>
      </c>
      <c r="M91" s="6">
        <v>1545383.3</v>
      </c>
      <c r="N91" s="3" t="s">
        <v>177</v>
      </c>
      <c r="O91" s="7" t="s">
        <v>178</v>
      </c>
      <c r="P91" s="3" t="s">
        <v>179</v>
      </c>
      <c r="Q91" s="2">
        <v>44484</v>
      </c>
      <c r="R91" s="2">
        <v>44469</v>
      </c>
    </row>
    <row r="92" spans="1:18" x14ac:dyDescent="0.25">
      <c r="A92" s="3">
        <v>2021</v>
      </c>
      <c r="B92" s="2">
        <v>44378</v>
      </c>
      <c r="C92" s="2">
        <v>44469</v>
      </c>
      <c r="D92" s="3">
        <f t="shared" si="17"/>
        <v>1000</v>
      </c>
      <c r="E92" s="3">
        <f t="shared" si="20"/>
        <v>1500</v>
      </c>
      <c r="F92" s="4">
        <v>1547</v>
      </c>
      <c r="G92" s="5" t="s">
        <v>92</v>
      </c>
      <c r="H92" s="6">
        <v>1500000</v>
      </c>
      <c r="I92" s="6">
        <v>1500000</v>
      </c>
      <c r="J92" s="6">
        <v>0</v>
      </c>
      <c r="K92" s="6">
        <v>0</v>
      </c>
      <c r="L92" s="6">
        <v>0</v>
      </c>
      <c r="M92" s="6">
        <v>0</v>
      </c>
      <c r="N92" s="3" t="s">
        <v>177</v>
      </c>
      <c r="O92" s="7" t="s">
        <v>178</v>
      </c>
      <c r="P92" s="3" t="s">
        <v>179</v>
      </c>
      <c r="Q92" s="2">
        <v>44484</v>
      </c>
      <c r="R92" s="2">
        <v>44469</v>
      </c>
    </row>
    <row r="93" spans="1:18" x14ac:dyDescent="0.25">
      <c r="A93" s="3">
        <v>2021</v>
      </c>
      <c r="B93" s="2">
        <v>44378</v>
      </c>
      <c r="C93" s="2">
        <v>44469</v>
      </c>
      <c r="D93" s="3">
        <f t="shared" si="17"/>
        <v>1000</v>
      </c>
      <c r="E93" s="3">
        <f>MID(F93,1,2)+1584</f>
        <v>1600</v>
      </c>
      <c r="F93" s="4">
        <v>1611</v>
      </c>
      <c r="G93" s="5" t="s">
        <v>103</v>
      </c>
      <c r="H93" s="6">
        <v>200000</v>
      </c>
      <c r="I93" s="6">
        <v>200000</v>
      </c>
      <c r="J93" s="6">
        <v>0</v>
      </c>
      <c r="K93" s="6">
        <v>0</v>
      </c>
      <c r="L93" s="6">
        <v>0</v>
      </c>
      <c r="M93" s="6">
        <v>0</v>
      </c>
      <c r="N93" s="3" t="s">
        <v>177</v>
      </c>
      <c r="O93" s="7" t="s">
        <v>178</v>
      </c>
      <c r="P93" s="3" t="s">
        <v>179</v>
      </c>
      <c r="Q93" s="2">
        <v>44484</v>
      </c>
      <c r="R93" s="2">
        <v>44469</v>
      </c>
    </row>
    <row r="94" spans="1:18" x14ac:dyDescent="0.25">
      <c r="A94" s="3">
        <v>2021</v>
      </c>
      <c r="B94" s="2">
        <v>44378</v>
      </c>
      <c r="C94" s="2">
        <v>44469</v>
      </c>
      <c r="D94" s="3">
        <f>MID(F94,1,1)+3996</f>
        <v>4000</v>
      </c>
      <c r="E94" s="3">
        <f>MID(F94,1,2)+4356</f>
        <v>4400</v>
      </c>
      <c r="F94" s="4">
        <v>4419</v>
      </c>
      <c r="G94" s="5" t="s">
        <v>104</v>
      </c>
      <c r="H94" s="6">
        <v>4001162</v>
      </c>
      <c r="I94" s="6">
        <v>0</v>
      </c>
      <c r="J94" s="6">
        <v>0</v>
      </c>
      <c r="K94" s="6">
        <v>0</v>
      </c>
      <c r="L94" s="6">
        <v>0</v>
      </c>
      <c r="M94" s="6">
        <v>0</v>
      </c>
      <c r="N94" s="3" t="s">
        <v>177</v>
      </c>
      <c r="O94" s="7" t="s">
        <v>178</v>
      </c>
      <c r="P94" s="3" t="s">
        <v>179</v>
      </c>
      <c r="Q94" s="2">
        <v>44484</v>
      </c>
      <c r="R94" s="2">
        <v>44469</v>
      </c>
    </row>
    <row r="95" spans="1:18" x14ac:dyDescent="0.25">
      <c r="A95" s="3">
        <v>2021</v>
      </c>
      <c r="B95" s="2">
        <v>44378</v>
      </c>
      <c r="C95" s="2">
        <v>44469</v>
      </c>
      <c r="D95" s="3">
        <f>MID(F95,1,1)+5994</f>
        <v>6000</v>
      </c>
      <c r="E95" s="3">
        <f>MID(F95,1,2)+6039</f>
        <v>6100</v>
      </c>
      <c r="F95" s="4">
        <v>6121</v>
      </c>
      <c r="G95" s="5" t="s">
        <v>105</v>
      </c>
      <c r="H95" s="6">
        <v>3898315</v>
      </c>
      <c r="I95" s="6">
        <v>5478092</v>
      </c>
      <c r="J95" s="6">
        <v>3818214.05</v>
      </c>
      <c r="K95" s="6">
        <v>0</v>
      </c>
      <c r="L95" s="6">
        <v>0</v>
      </c>
      <c r="M95" s="6">
        <v>0</v>
      </c>
      <c r="N95" s="3" t="s">
        <v>177</v>
      </c>
      <c r="O95" s="7" t="s">
        <v>178</v>
      </c>
      <c r="P95" s="3" t="s">
        <v>179</v>
      </c>
      <c r="Q95" s="2">
        <v>44484</v>
      </c>
      <c r="R95" s="2">
        <v>44469</v>
      </c>
    </row>
    <row r="96" spans="1:18" x14ac:dyDescent="0.25">
      <c r="A96" s="3">
        <v>2021</v>
      </c>
      <c r="B96" s="2">
        <v>44378</v>
      </c>
      <c r="C96" s="2">
        <v>44469</v>
      </c>
      <c r="D96" s="3">
        <f t="shared" ref="D96:D99" si="21">MID(F96,1,1)+5994</f>
        <v>6000</v>
      </c>
      <c r="E96" s="3">
        <f t="shared" ref="E96:E99" si="22">MID(F96,1,2)+6039</f>
        <v>6100</v>
      </c>
      <c r="F96" s="4">
        <v>6121</v>
      </c>
      <c r="G96" s="5" t="s">
        <v>105</v>
      </c>
      <c r="H96" s="6">
        <v>38880303</v>
      </c>
      <c r="I96" s="6">
        <v>41301688</v>
      </c>
      <c r="J96" s="6">
        <v>0</v>
      </c>
      <c r="K96" s="6">
        <v>0</v>
      </c>
      <c r="L96" s="6">
        <v>0</v>
      </c>
      <c r="M96" s="6">
        <v>0</v>
      </c>
      <c r="N96" s="3" t="s">
        <v>177</v>
      </c>
      <c r="O96" s="7" t="s">
        <v>178</v>
      </c>
      <c r="P96" s="3" t="s">
        <v>179</v>
      </c>
      <c r="Q96" s="2">
        <v>44484</v>
      </c>
      <c r="R96" s="2">
        <v>44469</v>
      </c>
    </row>
    <row r="97" spans="1:18" x14ac:dyDescent="0.25">
      <c r="A97" s="3">
        <v>2021</v>
      </c>
      <c r="B97" s="2">
        <v>44378</v>
      </c>
      <c r="C97" s="2">
        <v>44469</v>
      </c>
      <c r="D97" s="3">
        <f t="shared" si="21"/>
        <v>6000</v>
      </c>
      <c r="E97" s="3">
        <f t="shared" si="22"/>
        <v>6100</v>
      </c>
      <c r="F97" s="4">
        <v>6121</v>
      </c>
      <c r="G97" s="5" t="s">
        <v>105</v>
      </c>
      <c r="H97" s="6">
        <v>4001162</v>
      </c>
      <c r="I97" s="6">
        <v>39599371</v>
      </c>
      <c r="J97" s="6">
        <v>0</v>
      </c>
      <c r="K97" s="6">
        <v>0</v>
      </c>
      <c r="L97" s="6">
        <v>0</v>
      </c>
      <c r="M97" s="6">
        <v>0</v>
      </c>
      <c r="N97" s="3" t="s">
        <v>177</v>
      </c>
      <c r="O97" s="7" t="s">
        <v>178</v>
      </c>
      <c r="P97" s="3" t="s">
        <v>179</v>
      </c>
      <c r="Q97" s="2">
        <v>44484</v>
      </c>
      <c r="R97" s="2">
        <v>44469</v>
      </c>
    </row>
    <row r="98" spans="1:18" x14ac:dyDescent="0.25">
      <c r="A98" s="3">
        <v>2021</v>
      </c>
      <c r="B98" s="2">
        <v>44378</v>
      </c>
      <c r="C98" s="2">
        <v>44469</v>
      </c>
      <c r="D98" s="3">
        <f t="shared" si="21"/>
        <v>6000</v>
      </c>
      <c r="E98" s="3">
        <f t="shared" si="22"/>
        <v>6100</v>
      </c>
      <c r="F98" s="4">
        <v>6141</v>
      </c>
      <c r="G98" s="5" t="s">
        <v>106</v>
      </c>
      <c r="H98" s="6">
        <v>0</v>
      </c>
      <c r="I98" s="6">
        <v>2267881</v>
      </c>
      <c r="J98" s="6">
        <v>0</v>
      </c>
      <c r="K98" s="6">
        <v>0</v>
      </c>
      <c r="L98" s="6">
        <v>0</v>
      </c>
      <c r="M98" s="6">
        <v>0</v>
      </c>
      <c r="N98" s="3" t="s">
        <v>177</v>
      </c>
      <c r="O98" s="7" t="s">
        <v>178</v>
      </c>
      <c r="P98" s="3" t="s">
        <v>179</v>
      </c>
      <c r="Q98" s="2">
        <v>44484</v>
      </c>
      <c r="R98" s="2">
        <v>44469</v>
      </c>
    </row>
    <row r="99" spans="1:18" x14ac:dyDescent="0.25">
      <c r="A99" s="3">
        <v>2021</v>
      </c>
      <c r="B99" s="2">
        <v>44378</v>
      </c>
      <c r="C99" s="2">
        <v>44469</v>
      </c>
      <c r="D99" s="3">
        <f t="shared" si="21"/>
        <v>6000</v>
      </c>
      <c r="E99" s="3">
        <f t="shared" si="22"/>
        <v>6100</v>
      </c>
      <c r="F99" s="4">
        <v>6141</v>
      </c>
      <c r="G99" s="5" t="s">
        <v>106</v>
      </c>
      <c r="H99" s="6">
        <v>0</v>
      </c>
      <c r="I99" s="6">
        <v>2178509</v>
      </c>
      <c r="J99" s="6">
        <v>0</v>
      </c>
      <c r="K99" s="6">
        <v>0</v>
      </c>
      <c r="L99" s="6">
        <v>0</v>
      </c>
      <c r="M99" s="6">
        <v>0</v>
      </c>
      <c r="N99" s="3" t="s">
        <v>177</v>
      </c>
      <c r="O99" s="7" t="s">
        <v>178</v>
      </c>
      <c r="P99" s="3" t="s">
        <v>179</v>
      </c>
      <c r="Q99" s="2">
        <v>44484</v>
      </c>
      <c r="R99" s="2">
        <v>44469</v>
      </c>
    </row>
    <row r="100" spans="1:18" x14ac:dyDescent="0.25">
      <c r="A100" s="3">
        <v>2021</v>
      </c>
      <c r="B100" s="2">
        <v>44378</v>
      </c>
      <c r="C100" s="2">
        <v>44469</v>
      </c>
      <c r="D100" s="3">
        <f t="shared" ref="D100:D116" si="23">MID(F100,1,1)+1998</f>
        <v>2000</v>
      </c>
      <c r="E100" s="3">
        <f>MID(F100,1,2)+2079</f>
        <v>2100</v>
      </c>
      <c r="F100" s="4">
        <v>2141</v>
      </c>
      <c r="G100" s="5" t="s">
        <v>63</v>
      </c>
      <c r="H100" s="6">
        <v>140000</v>
      </c>
      <c r="I100" s="6">
        <v>140000</v>
      </c>
      <c r="J100" s="6">
        <v>0</v>
      </c>
      <c r="K100" s="6">
        <v>140000</v>
      </c>
      <c r="L100" s="6">
        <v>140000</v>
      </c>
      <c r="M100" s="6">
        <v>140000</v>
      </c>
      <c r="N100" s="3" t="s">
        <v>177</v>
      </c>
      <c r="O100" s="7" t="s">
        <v>178</v>
      </c>
      <c r="P100" s="3" t="s">
        <v>179</v>
      </c>
      <c r="Q100" s="2">
        <v>44484</v>
      </c>
      <c r="R100" s="2">
        <v>44469</v>
      </c>
    </row>
    <row r="101" spans="1:18" x14ac:dyDescent="0.25">
      <c r="A101" s="3">
        <v>2021</v>
      </c>
      <c r="B101" s="2">
        <v>44378</v>
      </c>
      <c r="C101" s="2">
        <v>44469</v>
      </c>
      <c r="D101" s="3">
        <f t="shared" si="23"/>
        <v>2000</v>
      </c>
      <c r="E101" s="3">
        <f>MID(F101,1,2)+2178</f>
        <v>2200</v>
      </c>
      <c r="F101" s="4">
        <v>2211</v>
      </c>
      <c r="G101" s="5" t="s">
        <v>70</v>
      </c>
      <c r="H101" s="6">
        <v>50100</v>
      </c>
      <c r="I101" s="6">
        <v>200100</v>
      </c>
      <c r="J101" s="6">
        <v>50081.19</v>
      </c>
      <c r="K101" s="6">
        <v>129562</v>
      </c>
      <c r="L101" s="6">
        <v>129562</v>
      </c>
      <c r="M101" s="6">
        <v>129562</v>
      </c>
      <c r="N101" s="3" t="s">
        <v>177</v>
      </c>
      <c r="O101" s="7" t="s">
        <v>178</v>
      </c>
      <c r="P101" s="3" t="s">
        <v>179</v>
      </c>
      <c r="Q101" s="2">
        <v>44484</v>
      </c>
      <c r="R101" s="2">
        <v>44469</v>
      </c>
    </row>
    <row r="102" spans="1:18" x14ac:dyDescent="0.25">
      <c r="A102" s="3">
        <v>2021</v>
      </c>
      <c r="B102" s="2">
        <v>44378</v>
      </c>
      <c r="C102" s="2">
        <v>44469</v>
      </c>
      <c r="D102" s="3">
        <f t="shared" si="23"/>
        <v>2000</v>
      </c>
      <c r="E102" s="3">
        <f t="shared" ref="E102:E108" si="24">MID(F102,1,2)+2376</f>
        <v>2400</v>
      </c>
      <c r="F102" s="4">
        <v>2411</v>
      </c>
      <c r="G102" s="5" t="s">
        <v>107</v>
      </c>
      <c r="H102" s="6">
        <v>966100</v>
      </c>
      <c r="I102" s="6">
        <v>966100</v>
      </c>
      <c r="J102" s="6">
        <v>202038.06</v>
      </c>
      <c r="K102" s="6">
        <v>764061.94</v>
      </c>
      <c r="L102" s="6">
        <v>764061.94</v>
      </c>
      <c r="M102" s="6">
        <v>764061.94</v>
      </c>
      <c r="N102" s="3" t="s">
        <v>177</v>
      </c>
      <c r="O102" s="7" t="s">
        <v>178</v>
      </c>
      <c r="P102" s="3" t="s">
        <v>179</v>
      </c>
      <c r="Q102" s="2">
        <v>44484</v>
      </c>
      <c r="R102" s="2">
        <v>44469</v>
      </c>
    </row>
    <row r="103" spans="1:18" x14ac:dyDescent="0.25">
      <c r="A103" s="3">
        <v>2021</v>
      </c>
      <c r="B103" s="2">
        <v>44378</v>
      </c>
      <c r="C103" s="2">
        <v>44469</v>
      </c>
      <c r="D103" s="3">
        <f t="shared" si="23"/>
        <v>2000</v>
      </c>
      <c r="E103" s="3">
        <f t="shared" si="24"/>
        <v>2400</v>
      </c>
      <c r="F103" s="4">
        <v>2419</v>
      </c>
      <c r="G103" s="5" t="s">
        <v>86</v>
      </c>
      <c r="H103" s="6">
        <v>3999319</v>
      </c>
      <c r="I103" s="6">
        <v>3999319</v>
      </c>
      <c r="J103" s="6">
        <v>1846173</v>
      </c>
      <c r="K103" s="6">
        <v>2108538.64</v>
      </c>
      <c r="L103" s="6">
        <v>2108538.64</v>
      </c>
      <c r="M103" s="6">
        <v>2108538.64</v>
      </c>
      <c r="N103" s="3" t="s">
        <v>177</v>
      </c>
      <c r="O103" s="7" t="s">
        <v>178</v>
      </c>
      <c r="P103" s="3" t="s">
        <v>179</v>
      </c>
      <c r="Q103" s="2">
        <v>44484</v>
      </c>
      <c r="R103" s="2">
        <v>44469</v>
      </c>
    </row>
    <row r="104" spans="1:18" x14ac:dyDescent="0.25">
      <c r="A104" s="3">
        <v>2021</v>
      </c>
      <c r="B104" s="2">
        <v>44378</v>
      </c>
      <c r="C104" s="2">
        <v>44469</v>
      </c>
      <c r="D104" s="3">
        <f t="shared" si="23"/>
        <v>2000</v>
      </c>
      <c r="E104" s="3">
        <f t="shared" si="24"/>
        <v>2400</v>
      </c>
      <c r="F104" s="4">
        <v>2421</v>
      </c>
      <c r="G104" s="5" t="s">
        <v>87</v>
      </c>
      <c r="H104" s="6">
        <v>1177796</v>
      </c>
      <c r="I104" s="6">
        <v>1027796</v>
      </c>
      <c r="J104" s="6">
        <v>0</v>
      </c>
      <c r="K104" s="6">
        <v>1025815.66</v>
      </c>
      <c r="L104" s="6">
        <v>1025815.66</v>
      </c>
      <c r="M104" s="6">
        <v>1025815.66</v>
      </c>
      <c r="N104" s="3" t="s">
        <v>177</v>
      </c>
      <c r="O104" s="7" t="s">
        <v>178</v>
      </c>
      <c r="P104" s="3" t="s">
        <v>179</v>
      </c>
      <c r="Q104" s="2">
        <v>44484</v>
      </c>
      <c r="R104" s="2">
        <v>44469</v>
      </c>
    </row>
    <row r="105" spans="1:18" x14ac:dyDescent="0.25">
      <c r="A105" s="3">
        <v>2021</v>
      </c>
      <c r="B105" s="2">
        <v>44378</v>
      </c>
      <c r="C105" s="2">
        <v>44469</v>
      </c>
      <c r="D105" s="3">
        <f t="shared" si="23"/>
        <v>2000</v>
      </c>
      <c r="E105" s="3">
        <f t="shared" si="24"/>
        <v>2400</v>
      </c>
      <c r="F105" s="4">
        <v>2441</v>
      </c>
      <c r="G105" s="5" t="s">
        <v>89</v>
      </c>
      <c r="H105" s="6">
        <v>128109</v>
      </c>
      <c r="I105" s="6">
        <v>128109</v>
      </c>
      <c r="J105" s="6">
        <v>0</v>
      </c>
      <c r="K105" s="6">
        <v>128109</v>
      </c>
      <c r="L105" s="6">
        <v>128109</v>
      </c>
      <c r="M105" s="6">
        <v>128109</v>
      </c>
      <c r="N105" s="3" t="s">
        <v>177</v>
      </c>
      <c r="O105" s="7" t="s">
        <v>178</v>
      </c>
      <c r="P105" s="3" t="s">
        <v>179</v>
      </c>
      <c r="Q105" s="2">
        <v>44484</v>
      </c>
      <c r="R105" s="2">
        <v>44469</v>
      </c>
    </row>
    <row r="106" spans="1:18" x14ac:dyDescent="0.25">
      <c r="A106" s="3">
        <v>2021</v>
      </c>
      <c r="B106" s="2">
        <v>44378</v>
      </c>
      <c r="C106" s="2">
        <v>44469</v>
      </c>
      <c r="D106" s="3">
        <f t="shared" si="23"/>
        <v>2000</v>
      </c>
      <c r="E106" s="3">
        <f t="shared" si="24"/>
        <v>2400</v>
      </c>
      <c r="F106" s="4">
        <v>2461</v>
      </c>
      <c r="G106" s="5" t="s">
        <v>108</v>
      </c>
      <c r="H106" s="6">
        <v>4767000</v>
      </c>
      <c r="I106" s="6">
        <v>4763868.03</v>
      </c>
      <c r="J106" s="6">
        <v>0</v>
      </c>
      <c r="K106" s="6">
        <v>4763868.03</v>
      </c>
      <c r="L106" s="6">
        <v>4763868.03</v>
      </c>
      <c r="M106" s="6">
        <v>4763868.03</v>
      </c>
      <c r="N106" s="3" t="s">
        <v>177</v>
      </c>
      <c r="O106" s="7" t="s">
        <v>178</v>
      </c>
      <c r="P106" s="3" t="s">
        <v>179</v>
      </c>
      <c r="Q106" s="2">
        <v>44484</v>
      </c>
      <c r="R106" s="2">
        <v>44469</v>
      </c>
    </row>
    <row r="107" spans="1:18" x14ac:dyDescent="0.25">
      <c r="A107" s="3">
        <v>2021</v>
      </c>
      <c r="B107" s="2">
        <v>44378</v>
      </c>
      <c r="C107" s="2">
        <v>44469</v>
      </c>
      <c r="D107" s="3">
        <f t="shared" si="23"/>
        <v>2000</v>
      </c>
      <c r="E107" s="3">
        <f t="shared" si="24"/>
        <v>2400</v>
      </c>
      <c r="F107" s="4">
        <v>2471</v>
      </c>
      <c r="G107" s="5" t="s">
        <v>79</v>
      </c>
      <c r="H107" s="6">
        <v>155000</v>
      </c>
      <c r="I107" s="6">
        <v>155000</v>
      </c>
      <c r="J107" s="6">
        <v>154877.57</v>
      </c>
      <c r="K107" s="6">
        <v>0</v>
      </c>
      <c r="L107" s="6">
        <v>0</v>
      </c>
      <c r="M107" s="6">
        <v>0</v>
      </c>
      <c r="N107" s="3" t="s">
        <v>177</v>
      </c>
      <c r="O107" s="7" t="s">
        <v>178</v>
      </c>
      <c r="P107" s="3" t="s">
        <v>179</v>
      </c>
      <c r="Q107" s="2">
        <v>44484</v>
      </c>
      <c r="R107" s="2">
        <v>44469</v>
      </c>
    </row>
    <row r="108" spans="1:18" x14ac:dyDescent="0.25">
      <c r="A108" s="3">
        <v>2021</v>
      </c>
      <c r="B108" s="2">
        <v>44378</v>
      </c>
      <c r="C108" s="2">
        <v>44469</v>
      </c>
      <c r="D108" s="3">
        <f t="shared" si="23"/>
        <v>2000</v>
      </c>
      <c r="E108" s="3">
        <f t="shared" si="24"/>
        <v>2400</v>
      </c>
      <c r="F108" s="4">
        <v>2491</v>
      </c>
      <c r="G108" s="5" t="s">
        <v>82</v>
      </c>
      <c r="H108" s="6">
        <v>3946253</v>
      </c>
      <c r="I108" s="6">
        <v>3946253</v>
      </c>
      <c r="J108" s="6">
        <v>3346549.17</v>
      </c>
      <c r="K108" s="6">
        <v>599698.66</v>
      </c>
      <c r="L108" s="6">
        <v>599698.66</v>
      </c>
      <c r="M108" s="6">
        <v>599698.66</v>
      </c>
      <c r="N108" s="3" t="s">
        <v>177</v>
      </c>
      <c r="O108" s="7" t="s">
        <v>178</v>
      </c>
      <c r="P108" s="3" t="s">
        <v>179</v>
      </c>
      <c r="Q108" s="2">
        <v>44484</v>
      </c>
      <c r="R108" s="2">
        <v>44469</v>
      </c>
    </row>
    <row r="109" spans="1:18" x14ac:dyDescent="0.25">
      <c r="A109" s="3">
        <v>2021</v>
      </c>
      <c r="B109" s="2">
        <v>44378</v>
      </c>
      <c r="C109" s="2">
        <v>44469</v>
      </c>
      <c r="D109" s="3">
        <f t="shared" si="23"/>
        <v>2000</v>
      </c>
      <c r="E109" s="3">
        <f t="shared" ref="E109:E110" si="25">MID(F109,1,2)+2475</f>
        <v>2500</v>
      </c>
      <c r="F109" s="4">
        <v>2511</v>
      </c>
      <c r="G109" s="5" t="s">
        <v>109</v>
      </c>
      <c r="H109" s="6">
        <v>1226260</v>
      </c>
      <c r="I109" s="6">
        <v>1226260</v>
      </c>
      <c r="J109" s="6">
        <v>172427.64</v>
      </c>
      <c r="K109" s="6">
        <v>1053744</v>
      </c>
      <c r="L109" s="6">
        <v>1053744</v>
      </c>
      <c r="M109" s="6">
        <v>1053744</v>
      </c>
      <c r="N109" s="3" t="s">
        <v>177</v>
      </c>
      <c r="O109" s="7" t="s">
        <v>178</v>
      </c>
      <c r="P109" s="3" t="s">
        <v>179</v>
      </c>
      <c r="Q109" s="2">
        <v>44484</v>
      </c>
      <c r="R109" s="2">
        <v>44469</v>
      </c>
    </row>
    <row r="110" spans="1:18" x14ac:dyDescent="0.25">
      <c r="A110" s="3">
        <v>2021</v>
      </c>
      <c r="B110" s="2">
        <v>44378</v>
      </c>
      <c r="C110" s="2">
        <v>44469</v>
      </c>
      <c r="D110" s="3">
        <f t="shared" si="23"/>
        <v>2000</v>
      </c>
      <c r="E110" s="3">
        <f t="shared" si="25"/>
        <v>2500</v>
      </c>
      <c r="F110" s="4">
        <v>2561</v>
      </c>
      <c r="G110" s="5" t="s">
        <v>80</v>
      </c>
      <c r="H110" s="6">
        <v>352000</v>
      </c>
      <c r="I110" s="6">
        <v>352000</v>
      </c>
      <c r="J110" s="6">
        <v>352000</v>
      </c>
      <c r="K110" s="6">
        <v>0</v>
      </c>
      <c r="L110" s="6">
        <v>0</v>
      </c>
      <c r="M110" s="6">
        <v>0</v>
      </c>
      <c r="N110" s="3" t="s">
        <v>177</v>
      </c>
      <c r="O110" s="7" t="s">
        <v>178</v>
      </c>
      <c r="P110" s="3" t="s">
        <v>179</v>
      </c>
      <c r="Q110" s="2">
        <v>44484</v>
      </c>
      <c r="R110" s="2">
        <v>44469</v>
      </c>
    </row>
    <row r="111" spans="1:18" x14ac:dyDescent="0.25">
      <c r="A111" s="3">
        <v>2021</v>
      </c>
      <c r="B111" s="2">
        <v>44378</v>
      </c>
      <c r="C111" s="2">
        <v>44469</v>
      </c>
      <c r="D111" s="3">
        <f t="shared" si="23"/>
        <v>2000</v>
      </c>
      <c r="E111" s="3">
        <f>MID(F111,1,2)+2574</f>
        <v>2600</v>
      </c>
      <c r="F111" s="4">
        <v>2611</v>
      </c>
      <c r="G111" s="5" t="s">
        <v>72</v>
      </c>
      <c r="H111" s="6">
        <v>562000</v>
      </c>
      <c r="I111" s="6">
        <v>562000</v>
      </c>
      <c r="J111" s="6">
        <v>0</v>
      </c>
      <c r="K111" s="6">
        <v>562000</v>
      </c>
      <c r="L111" s="6">
        <v>562000</v>
      </c>
      <c r="M111" s="6">
        <v>562000</v>
      </c>
      <c r="N111" s="3" t="s">
        <v>177</v>
      </c>
      <c r="O111" s="7" t="s">
        <v>178</v>
      </c>
      <c r="P111" s="3" t="s">
        <v>179</v>
      </c>
      <c r="Q111" s="2">
        <v>44484</v>
      </c>
      <c r="R111" s="2">
        <v>44469</v>
      </c>
    </row>
    <row r="112" spans="1:18" x14ac:dyDescent="0.25">
      <c r="A112" s="3">
        <v>2021</v>
      </c>
      <c r="B112" s="2">
        <v>44378</v>
      </c>
      <c r="C112" s="2">
        <v>44469</v>
      </c>
      <c r="D112" s="3">
        <f t="shared" si="23"/>
        <v>2000</v>
      </c>
      <c r="E112" s="3">
        <f>MID(F112,1,2)+2673</f>
        <v>2700</v>
      </c>
      <c r="F112" s="4">
        <v>2741</v>
      </c>
      <c r="G112" s="5" t="s">
        <v>57</v>
      </c>
      <c r="H112" s="6">
        <v>32000</v>
      </c>
      <c r="I112" s="6">
        <v>30474.13</v>
      </c>
      <c r="J112" s="6">
        <v>0</v>
      </c>
      <c r="K112" s="6">
        <v>0</v>
      </c>
      <c r="L112" s="6">
        <v>0</v>
      </c>
      <c r="M112" s="6">
        <v>0</v>
      </c>
      <c r="N112" s="3" t="s">
        <v>177</v>
      </c>
      <c r="O112" s="7" t="s">
        <v>178</v>
      </c>
      <c r="P112" s="3" t="s">
        <v>179</v>
      </c>
      <c r="Q112" s="2">
        <v>44484</v>
      </c>
      <c r="R112" s="2">
        <v>44469</v>
      </c>
    </row>
    <row r="113" spans="1:18" x14ac:dyDescent="0.25">
      <c r="A113" s="3">
        <v>2021</v>
      </c>
      <c r="B113" s="2">
        <v>44378</v>
      </c>
      <c r="C113" s="2">
        <v>44469</v>
      </c>
      <c r="D113" s="3">
        <f t="shared" si="23"/>
        <v>2000</v>
      </c>
      <c r="E113" s="3">
        <f t="shared" ref="E113:E116" si="26">MID(F113,1,2)+2871</f>
        <v>2900</v>
      </c>
      <c r="F113" s="4">
        <v>2911</v>
      </c>
      <c r="G113" s="5" t="s">
        <v>81</v>
      </c>
      <c r="H113" s="6">
        <v>1457000</v>
      </c>
      <c r="I113" s="6">
        <v>1457000</v>
      </c>
      <c r="J113" s="6">
        <v>0</v>
      </c>
      <c r="K113" s="6">
        <v>1455769.93</v>
      </c>
      <c r="L113" s="6">
        <v>1455769.93</v>
      </c>
      <c r="M113" s="6">
        <v>1455769.93</v>
      </c>
      <c r="N113" s="3" t="s">
        <v>177</v>
      </c>
      <c r="O113" s="7" t="s">
        <v>178</v>
      </c>
      <c r="P113" s="3" t="s">
        <v>179</v>
      </c>
      <c r="Q113" s="2">
        <v>44484</v>
      </c>
      <c r="R113" s="2">
        <v>44469</v>
      </c>
    </row>
    <row r="114" spans="1:18" x14ac:dyDescent="0.25">
      <c r="A114" s="3">
        <v>2021</v>
      </c>
      <c r="B114" s="2">
        <v>44378</v>
      </c>
      <c r="C114" s="2">
        <v>44469</v>
      </c>
      <c r="D114" s="3">
        <f t="shared" si="23"/>
        <v>2000</v>
      </c>
      <c r="E114" s="3">
        <f t="shared" si="26"/>
        <v>2900</v>
      </c>
      <c r="F114" s="4">
        <v>2921</v>
      </c>
      <c r="G114" s="5" t="s">
        <v>110</v>
      </c>
      <c r="H114" s="6">
        <v>70000</v>
      </c>
      <c r="I114" s="6">
        <v>70000</v>
      </c>
      <c r="J114" s="6">
        <v>21900.799999999999</v>
      </c>
      <c r="K114" s="6">
        <v>48035.6</v>
      </c>
      <c r="L114" s="6">
        <v>48035.6</v>
      </c>
      <c r="M114" s="6">
        <v>48035.6</v>
      </c>
      <c r="N114" s="3" t="s">
        <v>177</v>
      </c>
      <c r="O114" s="7" t="s">
        <v>178</v>
      </c>
      <c r="P114" s="3" t="s">
        <v>179</v>
      </c>
      <c r="Q114" s="2">
        <v>44484</v>
      </c>
      <c r="R114" s="2">
        <v>44469</v>
      </c>
    </row>
    <row r="115" spans="1:18" x14ac:dyDescent="0.25">
      <c r="A115" s="3">
        <v>2021</v>
      </c>
      <c r="B115" s="2">
        <v>44378</v>
      </c>
      <c r="C115" s="2">
        <v>44469</v>
      </c>
      <c r="D115" s="3">
        <f t="shared" si="23"/>
        <v>2000</v>
      </c>
      <c r="E115" s="3">
        <f t="shared" si="26"/>
        <v>2900</v>
      </c>
      <c r="F115" s="4">
        <v>2961</v>
      </c>
      <c r="G115" s="5" t="s">
        <v>74</v>
      </c>
      <c r="H115" s="6">
        <v>930000</v>
      </c>
      <c r="I115" s="6">
        <v>930000</v>
      </c>
      <c r="J115" s="6">
        <v>413339</v>
      </c>
      <c r="K115" s="6">
        <v>516661</v>
      </c>
      <c r="L115" s="6">
        <v>516661</v>
      </c>
      <c r="M115" s="6">
        <v>516661</v>
      </c>
      <c r="N115" s="3" t="s">
        <v>177</v>
      </c>
      <c r="O115" s="7" t="s">
        <v>178</v>
      </c>
      <c r="P115" s="3" t="s">
        <v>179</v>
      </c>
      <c r="Q115" s="2">
        <v>44484</v>
      </c>
      <c r="R115" s="2">
        <v>44469</v>
      </c>
    </row>
    <row r="116" spans="1:18" x14ac:dyDescent="0.25">
      <c r="A116" s="3">
        <v>2021</v>
      </c>
      <c r="B116" s="2">
        <v>44378</v>
      </c>
      <c r="C116" s="2">
        <v>44469</v>
      </c>
      <c r="D116" s="3">
        <f t="shared" si="23"/>
        <v>2000</v>
      </c>
      <c r="E116" s="3">
        <f t="shared" si="26"/>
        <v>2900</v>
      </c>
      <c r="F116" s="4">
        <v>2981</v>
      </c>
      <c r="G116" s="5" t="s">
        <v>83</v>
      </c>
      <c r="H116" s="6">
        <v>250000</v>
      </c>
      <c r="I116" s="6">
        <v>250000</v>
      </c>
      <c r="J116" s="6">
        <v>0</v>
      </c>
      <c r="K116" s="6">
        <v>249938.21</v>
      </c>
      <c r="L116" s="6">
        <v>249938.21</v>
      </c>
      <c r="M116" s="6">
        <v>249938.21</v>
      </c>
      <c r="N116" s="3" t="s">
        <v>177</v>
      </c>
      <c r="O116" s="7" t="s">
        <v>178</v>
      </c>
      <c r="P116" s="3" t="s">
        <v>179</v>
      </c>
      <c r="Q116" s="2">
        <v>44484</v>
      </c>
      <c r="R116" s="2">
        <v>44469</v>
      </c>
    </row>
    <row r="117" spans="1:18" x14ac:dyDescent="0.25">
      <c r="A117" s="3">
        <v>2021</v>
      </c>
      <c r="B117" s="2">
        <v>44378</v>
      </c>
      <c r="C117" s="2">
        <v>44469</v>
      </c>
      <c r="D117" s="3">
        <f>MID(F117,1,1)+2997</f>
        <v>3000</v>
      </c>
      <c r="E117" s="3">
        <f>MID(F117,1,2)+3267</f>
        <v>3300</v>
      </c>
      <c r="F117" s="4">
        <v>3362</v>
      </c>
      <c r="G117" s="5" t="s">
        <v>58</v>
      </c>
      <c r="H117" s="6">
        <v>3794701</v>
      </c>
      <c r="I117" s="6">
        <v>3794701</v>
      </c>
      <c r="J117" s="6">
        <v>1306356.3999999999</v>
      </c>
      <c r="K117" s="6">
        <v>2488325.4</v>
      </c>
      <c r="L117" s="6">
        <v>2488325.4</v>
      </c>
      <c r="M117" s="6">
        <v>2488325.4</v>
      </c>
      <c r="N117" s="3" t="s">
        <v>177</v>
      </c>
      <c r="O117" s="7" t="s">
        <v>178</v>
      </c>
      <c r="P117" s="3" t="s">
        <v>179</v>
      </c>
      <c r="Q117" s="2">
        <v>44484</v>
      </c>
      <c r="R117" s="2">
        <v>44469</v>
      </c>
    </row>
    <row r="118" spans="1:18" x14ac:dyDescent="0.25">
      <c r="A118" s="3">
        <v>2021</v>
      </c>
      <c r="B118" s="2">
        <v>44378</v>
      </c>
      <c r="C118" s="2">
        <v>44469</v>
      </c>
      <c r="D118" s="3">
        <f>MID(F118,1,1)+5994</f>
        <v>6000</v>
      </c>
      <c r="E118" s="3">
        <f>MID(F118,1,2)+6039</f>
        <v>6100</v>
      </c>
      <c r="F118" s="4">
        <v>6121</v>
      </c>
      <c r="G118" s="5" t="s">
        <v>105</v>
      </c>
      <c r="H118" s="6">
        <v>0</v>
      </c>
      <c r="I118" s="6">
        <v>1061002.98</v>
      </c>
      <c r="J118" s="6">
        <v>0</v>
      </c>
      <c r="K118" s="6">
        <v>0</v>
      </c>
      <c r="L118" s="6">
        <v>0</v>
      </c>
      <c r="M118" s="6">
        <v>0</v>
      </c>
      <c r="N118" s="3" t="s">
        <v>177</v>
      </c>
      <c r="O118" s="7" t="s">
        <v>178</v>
      </c>
      <c r="P118" s="3" t="s">
        <v>179</v>
      </c>
      <c r="Q118" s="2">
        <v>44484</v>
      </c>
      <c r="R118" s="2">
        <v>44469</v>
      </c>
    </row>
    <row r="119" spans="1:18" x14ac:dyDescent="0.25">
      <c r="A119" s="3">
        <v>2021</v>
      </c>
      <c r="B119" s="2">
        <v>44378</v>
      </c>
      <c r="C119" s="2">
        <v>44469</v>
      </c>
      <c r="D119" s="3">
        <f>MID(F119,1,1)+2997</f>
        <v>3000</v>
      </c>
      <c r="E119" s="3">
        <f>MID(F119,1,2)+3366</f>
        <v>3400</v>
      </c>
      <c r="F119" s="4">
        <v>3471</v>
      </c>
      <c r="G119" s="5" t="s">
        <v>111</v>
      </c>
      <c r="H119" s="6">
        <v>435103</v>
      </c>
      <c r="I119" s="6">
        <v>435103</v>
      </c>
      <c r="J119" s="6">
        <v>35884.82</v>
      </c>
      <c r="K119" s="6">
        <v>399218.18</v>
      </c>
      <c r="L119" s="6">
        <v>399218.18</v>
      </c>
      <c r="M119" s="6">
        <v>399218.18</v>
      </c>
      <c r="N119" s="3" t="s">
        <v>177</v>
      </c>
      <c r="O119" s="7" t="s">
        <v>178</v>
      </c>
      <c r="P119" s="3" t="s">
        <v>179</v>
      </c>
      <c r="Q119" s="2">
        <v>44484</v>
      </c>
      <c r="R119" s="2">
        <v>44469</v>
      </c>
    </row>
    <row r="120" spans="1:18" x14ac:dyDescent="0.25">
      <c r="A120" s="3">
        <v>2021</v>
      </c>
      <c r="B120" s="2">
        <v>44378</v>
      </c>
      <c r="C120" s="2">
        <v>44469</v>
      </c>
      <c r="D120" s="3">
        <f t="shared" ref="D120:D122" si="27">MID(F120,1,1)+1998</f>
        <v>2000</v>
      </c>
      <c r="E120" s="3">
        <f t="shared" ref="E120:E122" si="28">MID(F120,1,2)+2376</f>
        <v>2400</v>
      </c>
      <c r="F120" s="4">
        <v>2411</v>
      </c>
      <c r="G120" s="5" t="s">
        <v>107</v>
      </c>
      <c r="H120" s="6">
        <v>1294714</v>
      </c>
      <c r="I120" s="6">
        <v>1294714</v>
      </c>
      <c r="J120" s="6">
        <v>4089.12</v>
      </c>
      <c r="K120" s="6">
        <v>1290624.8799999999</v>
      </c>
      <c r="L120" s="6">
        <v>1290624.8799999999</v>
      </c>
      <c r="M120" s="6">
        <v>1290624.8799999999</v>
      </c>
      <c r="N120" s="3" t="s">
        <v>177</v>
      </c>
      <c r="O120" s="7" t="s">
        <v>178</v>
      </c>
      <c r="P120" s="3" t="s">
        <v>179</v>
      </c>
      <c r="Q120" s="2">
        <v>44484</v>
      </c>
      <c r="R120" s="2">
        <v>44469</v>
      </c>
    </row>
    <row r="121" spans="1:18" x14ac:dyDescent="0.25">
      <c r="A121" s="3">
        <v>2021</v>
      </c>
      <c r="B121" s="2">
        <v>44378</v>
      </c>
      <c r="C121" s="2">
        <v>44469</v>
      </c>
      <c r="D121" s="3">
        <f t="shared" si="27"/>
        <v>2000</v>
      </c>
      <c r="E121" s="3">
        <f t="shared" si="28"/>
        <v>2400</v>
      </c>
      <c r="F121" s="4">
        <v>2431</v>
      </c>
      <c r="G121" s="5" t="s">
        <v>112</v>
      </c>
      <c r="H121" s="6">
        <v>50100</v>
      </c>
      <c r="I121" s="6">
        <v>50100</v>
      </c>
      <c r="J121" s="6">
        <v>15752.59</v>
      </c>
      <c r="K121" s="6">
        <v>34345.81</v>
      </c>
      <c r="L121" s="6">
        <v>34345.81</v>
      </c>
      <c r="M121" s="6">
        <v>34345.81</v>
      </c>
      <c r="N121" s="3" t="s">
        <v>177</v>
      </c>
      <c r="O121" s="7" t="s">
        <v>178</v>
      </c>
      <c r="P121" s="3" t="s">
        <v>179</v>
      </c>
      <c r="Q121" s="2">
        <v>44484</v>
      </c>
      <c r="R121" s="2">
        <v>44469</v>
      </c>
    </row>
    <row r="122" spans="1:18" x14ac:dyDescent="0.25">
      <c r="A122" s="3">
        <v>2021</v>
      </c>
      <c r="B122" s="2">
        <v>44378</v>
      </c>
      <c r="C122" s="2">
        <v>44469</v>
      </c>
      <c r="D122" s="3">
        <f t="shared" si="27"/>
        <v>2000</v>
      </c>
      <c r="E122" s="3">
        <f t="shared" si="28"/>
        <v>2400</v>
      </c>
      <c r="F122" s="4">
        <v>2481</v>
      </c>
      <c r="G122" s="5" t="s">
        <v>88</v>
      </c>
      <c r="H122" s="6">
        <v>10000</v>
      </c>
      <c r="I122" s="6">
        <v>10000</v>
      </c>
      <c r="J122" s="6">
        <v>0</v>
      </c>
      <c r="K122" s="6">
        <v>9780.64</v>
      </c>
      <c r="L122" s="6">
        <v>9780.64</v>
      </c>
      <c r="M122" s="6">
        <v>9780.64</v>
      </c>
      <c r="N122" s="3" t="s">
        <v>177</v>
      </c>
      <c r="O122" s="7" t="s">
        <v>178</v>
      </c>
      <c r="P122" s="3" t="s">
        <v>179</v>
      </c>
      <c r="Q122" s="2">
        <v>44484</v>
      </c>
      <c r="R122" s="2">
        <v>44469</v>
      </c>
    </row>
    <row r="123" spans="1:18" x14ac:dyDescent="0.25">
      <c r="A123" s="3">
        <v>2021</v>
      </c>
      <c r="B123" s="2">
        <v>44378</v>
      </c>
      <c r="C123" s="2">
        <v>44469</v>
      </c>
      <c r="D123" s="3">
        <f>MID(F123,1,1)+2997</f>
        <v>3000</v>
      </c>
      <c r="E123" s="3">
        <f>MID(F123,1,2)+3366</f>
        <v>3400</v>
      </c>
      <c r="F123" s="4">
        <v>3471</v>
      </c>
      <c r="G123" s="5" t="s">
        <v>111</v>
      </c>
      <c r="H123" s="6">
        <v>276137</v>
      </c>
      <c r="I123" s="6">
        <v>276137</v>
      </c>
      <c r="J123" s="6">
        <v>16054.21</v>
      </c>
      <c r="K123" s="6">
        <v>260082.79</v>
      </c>
      <c r="L123" s="6">
        <v>260082.79</v>
      </c>
      <c r="M123" s="6">
        <v>260082.79</v>
      </c>
      <c r="N123" s="3" t="s">
        <v>177</v>
      </c>
      <c r="O123" s="7" t="s">
        <v>178</v>
      </c>
      <c r="P123" s="3" t="s">
        <v>179</v>
      </c>
      <c r="Q123" s="2">
        <v>44484</v>
      </c>
      <c r="R123" s="2">
        <v>44469</v>
      </c>
    </row>
    <row r="124" spans="1:18" x14ac:dyDescent="0.25">
      <c r="A124" s="3">
        <v>2021</v>
      </c>
      <c r="B124" s="2">
        <v>44378</v>
      </c>
      <c r="C124" s="2">
        <v>44469</v>
      </c>
      <c r="D124" s="3">
        <f>MID(F124,1,1)+1998</f>
        <v>2000</v>
      </c>
      <c r="E124" s="3">
        <f>MID(F124,1,2)+2376</f>
        <v>2400</v>
      </c>
      <c r="F124" s="4">
        <v>2411</v>
      </c>
      <c r="G124" s="5" t="s">
        <v>107</v>
      </c>
      <c r="H124" s="6">
        <v>5429586</v>
      </c>
      <c r="I124" s="6">
        <v>5429586</v>
      </c>
      <c r="J124" s="6">
        <v>616978.26</v>
      </c>
      <c r="K124" s="6">
        <v>4812607.74</v>
      </c>
      <c r="L124" s="6">
        <v>4812607.74</v>
      </c>
      <c r="M124" s="6">
        <v>4812607.74</v>
      </c>
      <c r="N124" s="3" t="s">
        <v>177</v>
      </c>
      <c r="O124" s="7" t="s">
        <v>178</v>
      </c>
      <c r="P124" s="3" t="s">
        <v>179</v>
      </c>
      <c r="Q124" s="2">
        <v>44484</v>
      </c>
      <c r="R124" s="2">
        <v>44469</v>
      </c>
    </row>
    <row r="125" spans="1:18" x14ac:dyDescent="0.25">
      <c r="A125" s="3">
        <v>2021</v>
      </c>
      <c r="B125" s="2">
        <v>44378</v>
      </c>
      <c r="C125" s="2">
        <v>44469</v>
      </c>
      <c r="D125" s="3">
        <f>MID(F125,1,1)+5994</f>
        <v>6000</v>
      </c>
      <c r="E125" s="3">
        <f>MID(F125,1,2)+6039</f>
        <v>6100</v>
      </c>
      <c r="F125" s="4">
        <v>6121</v>
      </c>
      <c r="G125" s="5" t="s">
        <v>105</v>
      </c>
      <c r="H125" s="6">
        <v>0</v>
      </c>
      <c r="I125" s="6">
        <v>722685.02</v>
      </c>
      <c r="J125" s="6">
        <v>0</v>
      </c>
      <c r="K125" s="6">
        <v>0</v>
      </c>
      <c r="L125" s="6">
        <v>0</v>
      </c>
      <c r="M125" s="6">
        <v>0</v>
      </c>
      <c r="N125" s="3" t="s">
        <v>177</v>
      </c>
      <c r="O125" s="7" t="s">
        <v>178</v>
      </c>
      <c r="P125" s="3" t="s">
        <v>179</v>
      </c>
      <c r="Q125" s="2">
        <v>44484</v>
      </c>
      <c r="R125" s="2">
        <v>44469</v>
      </c>
    </row>
    <row r="126" spans="1:18" x14ac:dyDescent="0.25">
      <c r="A126" s="3">
        <v>2021</v>
      </c>
      <c r="B126" s="2">
        <v>44378</v>
      </c>
      <c r="C126" s="2">
        <v>44469</v>
      </c>
      <c r="D126" s="3">
        <f t="shared" ref="D126:D130" si="29">MID(F126,1,1)+1998</f>
        <v>2000</v>
      </c>
      <c r="E126" s="3">
        <f>MID(F126,1,2)+2277</f>
        <v>2300</v>
      </c>
      <c r="F126" s="4">
        <v>2311</v>
      </c>
      <c r="G126" s="5" t="s">
        <v>84</v>
      </c>
      <c r="H126" s="6">
        <v>17455</v>
      </c>
      <c r="I126" s="6">
        <v>17455</v>
      </c>
      <c r="J126" s="6">
        <v>13135</v>
      </c>
      <c r="K126" s="6">
        <v>0</v>
      </c>
      <c r="L126" s="6">
        <v>0</v>
      </c>
      <c r="M126" s="6">
        <v>0</v>
      </c>
      <c r="N126" s="3" t="s">
        <v>177</v>
      </c>
      <c r="O126" s="7" t="s">
        <v>178</v>
      </c>
      <c r="P126" s="3" t="s">
        <v>179</v>
      </c>
      <c r="Q126" s="2">
        <v>44484</v>
      </c>
      <c r="R126" s="2">
        <v>44469</v>
      </c>
    </row>
    <row r="127" spans="1:18" x14ac:dyDescent="0.25">
      <c r="A127" s="3">
        <v>2021</v>
      </c>
      <c r="B127" s="2">
        <v>44378</v>
      </c>
      <c r="C127" s="2">
        <v>44469</v>
      </c>
      <c r="D127" s="3">
        <f t="shared" si="29"/>
        <v>2000</v>
      </c>
      <c r="E127" s="3">
        <f>MID(F127,1,2)+2376</f>
        <v>2400</v>
      </c>
      <c r="F127" s="4">
        <v>2481</v>
      </c>
      <c r="G127" s="5" t="s">
        <v>88</v>
      </c>
      <c r="H127" s="6">
        <v>60000</v>
      </c>
      <c r="I127" s="6">
        <v>60000</v>
      </c>
      <c r="J127" s="6">
        <v>39996.800000000003</v>
      </c>
      <c r="K127" s="6">
        <v>19998.400000000001</v>
      </c>
      <c r="L127" s="6">
        <v>19998.400000000001</v>
      </c>
      <c r="M127" s="6">
        <v>19998.400000000001</v>
      </c>
      <c r="N127" s="3" t="s">
        <v>177</v>
      </c>
      <c r="O127" s="7" t="s">
        <v>178</v>
      </c>
      <c r="P127" s="3" t="s">
        <v>179</v>
      </c>
      <c r="Q127" s="2">
        <v>44484</v>
      </c>
      <c r="R127" s="2">
        <v>44469</v>
      </c>
    </row>
    <row r="128" spans="1:18" x14ac:dyDescent="0.25">
      <c r="A128" s="3">
        <v>2021</v>
      </c>
      <c r="B128" s="2">
        <v>44378</v>
      </c>
      <c r="C128" s="2">
        <v>44469</v>
      </c>
      <c r="D128" s="3">
        <f t="shared" si="29"/>
        <v>2000</v>
      </c>
      <c r="E128" s="3">
        <f t="shared" ref="E128:E129" si="30">MID(F128,1,2)+2673</f>
        <v>2700</v>
      </c>
      <c r="F128" s="4">
        <v>2721</v>
      </c>
      <c r="G128" s="5" t="s">
        <v>66</v>
      </c>
      <c r="H128" s="6">
        <v>63000</v>
      </c>
      <c r="I128" s="6">
        <v>63000</v>
      </c>
      <c r="J128" s="6">
        <v>36540</v>
      </c>
      <c r="K128" s="6">
        <v>26390</v>
      </c>
      <c r="L128" s="6">
        <v>26390</v>
      </c>
      <c r="M128" s="6">
        <v>26390</v>
      </c>
      <c r="N128" s="3" t="s">
        <v>177</v>
      </c>
      <c r="O128" s="7" t="s">
        <v>178</v>
      </c>
      <c r="P128" s="3" t="s">
        <v>179</v>
      </c>
      <c r="Q128" s="2">
        <v>44484</v>
      </c>
      <c r="R128" s="2">
        <v>44469</v>
      </c>
    </row>
    <row r="129" spans="1:18" x14ac:dyDescent="0.25">
      <c r="A129" s="3">
        <v>2021</v>
      </c>
      <c r="B129" s="2">
        <v>44378</v>
      </c>
      <c r="C129" s="2">
        <v>44469</v>
      </c>
      <c r="D129" s="3">
        <f t="shared" si="29"/>
        <v>2000</v>
      </c>
      <c r="E129" s="3">
        <f t="shared" si="30"/>
        <v>2700</v>
      </c>
      <c r="F129" s="4">
        <v>2741</v>
      </c>
      <c r="G129" s="5" t="s">
        <v>57</v>
      </c>
      <c r="H129" s="6">
        <v>22000</v>
      </c>
      <c r="I129" s="6">
        <v>22000</v>
      </c>
      <c r="J129" s="6">
        <v>21750</v>
      </c>
      <c r="K129" s="6">
        <v>0</v>
      </c>
      <c r="L129" s="6">
        <v>0</v>
      </c>
      <c r="M129" s="6">
        <v>0</v>
      </c>
      <c r="N129" s="3" t="s">
        <v>177</v>
      </c>
      <c r="O129" s="7" t="s">
        <v>178</v>
      </c>
      <c r="P129" s="3" t="s">
        <v>179</v>
      </c>
      <c r="Q129" s="2">
        <v>44484</v>
      </c>
      <c r="R129" s="2">
        <v>44469</v>
      </c>
    </row>
    <row r="130" spans="1:18" x14ac:dyDescent="0.25">
      <c r="A130" s="3">
        <v>2021</v>
      </c>
      <c r="B130" s="2">
        <v>44378</v>
      </c>
      <c r="C130" s="2">
        <v>44469</v>
      </c>
      <c r="D130" s="3">
        <f t="shared" si="29"/>
        <v>2000</v>
      </c>
      <c r="E130" s="3">
        <f>MID(F130,1,2)+2871</f>
        <v>2900</v>
      </c>
      <c r="F130" s="4">
        <v>2921</v>
      </c>
      <c r="G130" s="5" t="s">
        <v>110</v>
      </c>
      <c r="H130" s="6">
        <v>5000</v>
      </c>
      <c r="I130" s="6">
        <v>5000</v>
      </c>
      <c r="J130" s="6">
        <v>0</v>
      </c>
      <c r="K130" s="6">
        <v>0</v>
      </c>
      <c r="L130" s="6">
        <v>0</v>
      </c>
      <c r="M130" s="6">
        <v>0</v>
      </c>
      <c r="N130" s="3" t="s">
        <v>177</v>
      </c>
      <c r="O130" s="7" t="s">
        <v>178</v>
      </c>
      <c r="P130" s="3" t="s">
        <v>179</v>
      </c>
      <c r="Q130" s="2">
        <v>44484</v>
      </c>
      <c r="R130" s="2">
        <v>44469</v>
      </c>
    </row>
    <row r="131" spans="1:18" x14ac:dyDescent="0.25">
      <c r="A131" s="3">
        <v>2021</v>
      </c>
      <c r="B131" s="2">
        <v>44378</v>
      </c>
      <c r="C131" s="2">
        <v>44469</v>
      </c>
      <c r="D131" s="3">
        <f>MID(F131,1,1)+2997</f>
        <v>3000</v>
      </c>
      <c r="E131" s="3">
        <f>MID(F131,1,2)+3069</f>
        <v>3100</v>
      </c>
      <c r="F131" s="4">
        <v>3132</v>
      </c>
      <c r="G131" s="5" t="s">
        <v>113</v>
      </c>
      <c r="H131" s="6">
        <v>100000</v>
      </c>
      <c r="I131" s="6">
        <v>100000</v>
      </c>
      <c r="J131" s="6">
        <v>0</v>
      </c>
      <c r="K131" s="6">
        <v>66654</v>
      </c>
      <c r="L131" s="6">
        <v>66654</v>
      </c>
      <c r="M131" s="6">
        <v>66654</v>
      </c>
      <c r="N131" s="3" t="s">
        <v>177</v>
      </c>
      <c r="O131" s="7" t="s">
        <v>178</v>
      </c>
      <c r="P131" s="3" t="s">
        <v>179</v>
      </c>
      <c r="Q131" s="2">
        <v>44484</v>
      </c>
      <c r="R131" s="2">
        <v>44469</v>
      </c>
    </row>
    <row r="132" spans="1:18" x14ac:dyDescent="0.25">
      <c r="A132" s="3">
        <v>2021</v>
      </c>
      <c r="B132" s="2">
        <v>44378</v>
      </c>
      <c r="C132" s="2">
        <v>44469</v>
      </c>
      <c r="D132" s="3">
        <f>MID(F132,1,1)+5994</f>
        <v>6000</v>
      </c>
      <c r="E132" s="3">
        <f>MID(F132,1,2)+6039</f>
        <v>6100</v>
      </c>
      <c r="F132" s="4">
        <v>6121</v>
      </c>
      <c r="G132" s="5" t="s">
        <v>105</v>
      </c>
      <c r="H132" s="6">
        <v>0</v>
      </c>
      <c r="I132" s="6">
        <v>500000</v>
      </c>
      <c r="J132" s="6">
        <v>0</v>
      </c>
      <c r="K132" s="6">
        <v>0</v>
      </c>
      <c r="L132" s="6">
        <v>0</v>
      </c>
      <c r="M132" s="6">
        <v>0</v>
      </c>
      <c r="N132" s="3" t="s">
        <v>177</v>
      </c>
      <c r="O132" s="7" t="s">
        <v>178</v>
      </c>
      <c r="P132" s="3" t="s">
        <v>179</v>
      </c>
      <c r="Q132" s="2">
        <v>44484</v>
      </c>
      <c r="R132" s="2">
        <v>44469</v>
      </c>
    </row>
    <row r="133" spans="1:18" x14ac:dyDescent="0.25">
      <c r="A133" s="3">
        <v>2021</v>
      </c>
      <c r="B133" s="2">
        <v>44378</v>
      </c>
      <c r="C133" s="2">
        <v>44469</v>
      </c>
      <c r="D133" s="3">
        <f t="shared" ref="D133:D136" si="31">MID(F133,1,1)+1998</f>
        <v>2000</v>
      </c>
      <c r="E133" s="3">
        <f>MID(F133,1,2)+2079</f>
        <v>2100</v>
      </c>
      <c r="F133" s="4">
        <v>2111</v>
      </c>
      <c r="G133" s="5" t="s">
        <v>114</v>
      </c>
      <c r="H133" s="6">
        <v>25000</v>
      </c>
      <c r="I133" s="6">
        <v>25000</v>
      </c>
      <c r="J133" s="6">
        <v>0</v>
      </c>
      <c r="K133" s="6">
        <v>25000</v>
      </c>
      <c r="L133" s="6">
        <v>25000</v>
      </c>
      <c r="M133" s="6">
        <v>25000</v>
      </c>
      <c r="N133" s="3" t="s">
        <v>177</v>
      </c>
      <c r="O133" s="7" t="s">
        <v>178</v>
      </c>
      <c r="P133" s="3" t="s">
        <v>179</v>
      </c>
      <c r="Q133" s="2">
        <v>44484</v>
      </c>
      <c r="R133" s="2">
        <v>44469</v>
      </c>
    </row>
    <row r="134" spans="1:18" x14ac:dyDescent="0.25">
      <c r="A134" s="3">
        <v>2021</v>
      </c>
      <c r="B134" s="2">
        <v>44378</v>
      </c>
      <c r="C134" s="2">
        <v>44469</v>
      </c>
      <c r="D134" s="3">
        <f t="shared" si="31"/>
        <v>2000</v>
      </c>
      <c r="E134" s="3">
        <f>MID(F134,1,2)+2277</f>
        <v>2300</v>
      </c>
      <c r="F134" s="4">
        <v>2311</v>
      </c>
      <c r="G134" s="5" t="s">
        <v>84</v>
      </c>
      <c r="H134" s="6">
        <v>332545</v>
      </c>
      <c r="I134" s="6">
        <v>332545</v>
      </c>
      <c r="J134" s="6">
        <v>218045</v>
      </c>
      <c r="K134" s="6">
        <v>114500</v>
      </c>
      <c r="L134" s="6">
        <v>114500</v>
      </c>
      <c r="M134" s="6">
        <v>114500</v>
      </c>
      <c r="N134" s="3" t="s">
        <v>177</v>
      </c>
      <c r="O134" s="7" t="s">
        <v>178</v>
      </c>
      <c r="P134" s="3" t="s">
        <v>179</v>
      </c>
      <c r="Q134" s="2">
        <v>44484</v>
      </c>
      <c r="R134" s="2">
        <v>44469</v>
      </c>
    </row>
    <row r="135" spans="1:18" x14ac:dyDescent="0.25">
      <c r="A135" s="3">
        <v>2021</v>
      </c>
      <c r="B135" s="2">
        <v>44378</v>
      </c>
      <c r="C135" s="2">
        <v>44469</v>
      </c>
      <c r="D135" s="3">
        <f t="shared" si="31"/>
        <v>2000</v>
      </c>
      <c r="E135" s="3">
        <f t="shared" ref="E135:E136" si="32">MID(F135,1,2)+2376</f>
        <v>2400</v>
      </c>
      <c r="F135" s="4">
        <v>2441</v>
      </c>
      <c r="G135" s="5" t="s">
        <v>89</v>
      </c>
      <c r="H135" s="6">
        <v>481891</v>
      </c>
      <c r="I135" s="6">
        <v>481891</v>
      </c>
      <c r="J135" s="6">
        <v>0</v>
      </c>
      <c r="K135" s="6">
        <v>481830.6</v>
      </c>
      <c r="L135" s="6">
        <v>481830.6</v>
      </c>
      <c r="M135" s="6">
        <v>481830.6</v>
      </c>
      <c r="N135" s="3" t="s">
        <v>177</v>
      </c>
      <c r="O135" s="7" t="s">
        <v>178</v>
      </c>
      <c r="P135" s="3" t="s">
        <v>179</v>
      </c>
      <c r="Q135" s="2">
        <v>44484</v>
      </c>
      <c r="R135" s="2">
        <v>44469</v>
      </c>
    </row>
    <row r="136" spans="1:18" x14ac:dyDescent="0.25">
      <c r="A136" s="3">
        <v>2021</v>
      </c>
      <c r="B136" s="2">
        <v>44378</v>
      </c>
      <c r="C136" s="2">
        <v>44469</v>
      </c>
      <c r="D136" s="3">
        <f t="shared" si="31"/>
        <v>2000</v>
      </c>
      <c r="E136" s="3">
        <f t="shared" si="32"/>
        <v>2400</v>
      </c>
      <c r="F136" s="4">
        <v>2451</v>
      </c>
      <c r="G136" s="5" t="s">
        <v>115</v>
      </c>
      <c r="H136" s="6">
        <v>20000</v>
      </c>
      <c r="I136" s="6">
        <v>20000</v>
      </c>
      <c r="J136" s="6">
        <v>0</v>
      </c>
      <c r="K136" s="6">
        <v>0</v>
      </c>
      <c r="L136" s="6">
        <v>0</v>
      </c>
      <c r="M136" s="6">
        <v>0</v>
      </c>
      <c r="N136" s="3" t="s">
        <v>177</v>
      </c>
      <c r="O136" s="7" t="s">
        <v>178</v>
      </c>
      <c r="P136" s="3" t="s">
        <v>179</v>
      </c>
      <c r="Q136" s="2">
        <v>44484</v>
      </c>
      <c r="R136" s="2">
        <v>44469</v>
      </c>
    </row>
    <row r="137" spans="1:18" x14ac:dyDescent="0.25">
      <c r="A137" s="3">
        <v>2021</v>
      </c>
      <c r="B137" s="2">
        <v>44378</v>
      </c>
      <c r="C137" s="2">
        <v>44469</v>
      </c>
      <c r="D137" s="3">
        <f>MID(F137,1,1)+5994</f>
        <v>6000</v>
      </c>
      <c r="E137" s="3">
        <f>MID(F137,1,2)+6039</f>
        <v>6100</v>
      </c>
      <c r="F137" s="4">
        <v>6121</v>
      </c>
      <c r="G137" s="5" t="s">
        <v>105</v>
      </c>
      <c r="H137" s="6">
        <v>0</v>
      </c>
      <c r="I137" s="6">
        <v>1684489</v>
      </c>
      <c r="J137" s="6">
        <v>0</v>
      </c>
      <c r="K137" s="6">
        <v>0</v>
      </c>
      <c r="L137" s="6">
        <v>0</v>
      </c>
      <c r="M137" s="6">
        <v>0</v>
      </c>
      <c r="N137" s="3" t="s">
        <v>177</v>
      </c>
      <c r="O137" s="7" t="s">
        <v>178</v>
      </c>
      <c r="P137" s="3" t="s">
        <v>179</v>
      </c>
      <c r="Q137" s="2">
        <v>44484</v>
      </c>
      <c r="R137" s="2">
        <v>44469</v>
      </c>
    </row>
    <row r="138" spans="1:18" x14ac:dyDescent="0.25">
      <c r="A138" s="3">
        <v>2021</v>
      </c>
      <c r="B138" s="2">
        <v>44378</v>
      </c>
      <c r="C138" s="2">
        <v>44469</v>
      </c>
      <c r="D138" s="3">
        <f>MID(F138,1,1)+1998</f>
        <v>2000</v>
      </c>
      <c r="E138" s="3">
        <f>MID(F138,1,2)+2376</f>
        <v>2400</v>
      </c>
      <c r="F138" s="4">
        <v>2421</v>
      </c>
      <c r="G138" s="5" t="s">
        <v>87</v>
      </c>
      <c r="H138" s="6">
        <v>53267277</v>
      </c>
      <c r="I138" s="6">
        <v>0</v>
      </c>
      <c r="J138" s="6">
        <v>0</v>
      </c>
      <c r="K138" s="6">
        <v>0</v>
      </c>
      <c r="L138" s="6">
        <v>0</v>
      </c>
      <c r="M138" s="6">
        <v>0</v>
      </c>
      <c r="N138" s="3" t="s">
        <v>177</v>
      </c>
      <c r="O138" s="7" t="s">
        <v>178</v>
      </c>
      <c r="P138" s="3" t="s">
        <v>179</v>
      </c>
      <c r="Q138" s="2">
        <v>44484</v>
      </c>
      <c r="R138" s="2">
        <v>44469</v>
      </c>
    </row>
    <row r="139" spans="1:18" x14ac:dyDescent="0.25">
      <c r="A139" s="3">
        <v>2021</v>
      </c>
      <c r="B139" s="2">
        <v>44378</v>
      </c>
      <c r="C139" s="2">
        <v>44469</v>
      </c>
      <c r="D139" s="3">
        <f>MID(F139,1,1)+2997</f>
        <v>3000</v>
      </c>
      <c r="E139" s="3">
        <f>MID(F139,1,2)+3267</f>
        <v>3300</v>
      </c>
      <c r="F139" s="4">
        <v>3391</v>
      </c>
      <c r="G139" s="5" t="s">
        <v>116</v>
      </c>
      <c r="H139" s="6">
        <v>0</v>
      </c>
      <c r="I139" s="6">
        <v>1598018.31</v>
      </c>
      <c r="J139" s="6">
        <v>1598018.31</v>
      </c>
      <c r="K139" s="6">
        <v>0</v>
      </c>
      <c r="L139" s="6">
        <v>0</v>
      </c>
      <c r="M139" s="6">
        <v>0</v>
      </c>
      <c r="N139" s="3" t="s">
        <v>177</v>
      </c>
      <c r="O139" s="7" t="s">
        <v>178</v>
      </c>
      <c r="P139" s="3" t="s">
        <v>179</v>
      </c>
      <c r="Q139" s="2">
        <v>44484</v>
      </c>
      <c r="R139" s="2">
        <v>44469</v>
      </c>
    </row>
    <row r="140" spans="1:18" x14ac:dyDescent="0.25">
      <c r="A140" s="3">
        <v>2021</v>
      </c>
      <c r="B140" s="2">
        <v>44378</v>
      </c>
      <c r="C140" s="2">
        <v>44469</v>
      </c>
      <c r="D140" s="3">
        <f t="shared" ref="D140:D145" si="33">MID(F140,1,1)+5994</f>
        <v>6000</v>
      </c>
      <c r="E140" s="3">
        <f t="shared" ref="E140:E145" si="34">MID(F140,1,2)+6039</f>
        <v>6100</v>
      </c>
      <c r="F140" s="4">
        <v>6121</v>
      </c>
      <c r="G140" s="5" t="s">
        <v>105</v>
      </c>
      <c r="H140" s="6">
        <v>0</v>
      </c>
      <c r="I140" s="6">
        <v>5000000</v>
      </c>
      <c r="J140" s="6">
        <v>0</v>
      </c>
      <c r="K140" s="6">
        <v>0</v>
      </c>
      <c r="L140" s="6">
        <v>0</v>
      </c>
      <c r="M140" s="6">
        <v>0</v>
      </c>
      <c r="N140" s="3" t="s">
        <v>177</v>
      </c>
      <c r="O140" s="7" t="s">
        <v>178</v>
      </c>
      <c r="P140" s="3" t="s">
        <v>179</v>
      </c>
      <c r="Q140" s="2">
        <v>44484</v>
      </c>
      <c r="R140" s="2">
        <v>44469</v>
      </c>
    </row>
    <row r="141" spans="1:18" x14ac:dyDescent="0.25">
      <c r="A141" s="3">
        <v>2021</v>
      </c>
      <c r="B141" s="2">
        <v>44378</v>
      </c>
      <c r="C141" s="2">
        <v>44469</v>
      </c>
      <c r="D141" s="3">
        <f t="shared" si="33"/>
        <v>6000</v>
      </c>
      <c r="E141" s="3">
        <f t="shared" si="34"/>
        <v>6100</v>
      </c>
      <c r="F141" s="4">
        <v>6121</v>
      </c>
      <c r="G141" s="5" t="s">
        <v>105</v>
      </c>
      <c r="H141" s="6">
        <v>0</v>
      </c>
      <c r="I141" s="6">
        <v>2800000</v>
      </c>
      <c r="J141" s="6">
        <v>0</v>
      </c>
      <c r="K141" s="6">
        <v>0</v>
      </c>
      <c r="L141" s="6">
        <v>0</v>
      </c>
      <c r="M141" s="6">
        <v>0</v>
      </c>
      <c r="N141" s="3" t="s">
        <v>177</v>
      </c>
      <c r="O141" s="7" t="s">
        <v>178</v>
      </c>
      <c r="P141" s="3" t="s">
        <v>179</v>
      </c>
      <c r="Q141" s="2">
        <v>44484</v>
      </c>
      <c r="R141" s="2">
        <v>44469</v>
      </c>
    </row>
    <row r="142" spans="1:18" x14ac:dyDescent="0.25">
      <c r="A142" s="3">
        <v>2021</v>
      </c>
      <c r="B142" s="2">
        <v>44378</v>
      </c>
      <c r="C142" s="2">
        <v>44469</v>
      </c>
      <c r="D142" s="3">
        <f t="shared" si="33"/>
        <v>6000</v>
      </c>
      <c r="E142" s="3">
        <f t="shared" si="34"/>
        <v>6100</v>
      </c>
      <c r="F142" s="4">
        <v>6121</v>
      </c>
      <c r="G142" s="5" t="s">
        <v>105</v>
      </c>
      <c r="H142" s="6">
        <v>0</v>
      </c>
      <c r="I142" s="6">
        <v>2200000</v>
      </c>
      <c r="J142" s="6">
        <v>0</v>
      </c>
      <c r="K142" s="6">
        <v>0</v>
      </c>
      <c r="L142" s="6">
        <v>0</v>
      </c>
      <c r="M142" s="6">
        <v>0</v>
      </c>
      <c r="N142" s="3" t="s">
        <v>177</v>
      </c>
      <c r="O142" s="7" t="s">
        <v>178</v>
      </c>
      <c r="P142" s="3" t="s">
        <v>179</v>
      </c>
      <c r="Q142" s="2">
        <v>44484</v>
      </c>
      <c r="R142" s="2">
        <v>44469</v>
      </c>
    </row>
    <row r="143" spans="1:18" x14ac:dyDescent="0.25">
      <c r="A143" s="3">
        <v>2021</v>
      </c>
      <c r="B143" s="2">
        <v>44378</v>
      </c>
      <c r="C143" s="2">
        <v>44469</v>
      </c>
      <c r="D143" s="3">
        <f t="shared" si="33"/>
        <v>6000</v>
      </c>
      <c r="E143" s="3">
        <f t="shared" si="34"/>
        <v>6100</v>
      </c>
      <c r="F143" s="4">
        <v>6141</v>
      </c>
      <c r="G143" s="5" t="s">
        <v>106</v>
      </c>
      <c r="H143" s="6">
        <v>0</v>
      </c>
      <c r="I143" s="6">
        <v>4500000</v>
      </c>
      <c r="J143" s="6">
        <v>0</v>
      </c>
      <c r="K143" s="6">
        <v>0</v>
      </c>
      <c r="L143" s="6">
        <v>0</v>
      </c>
      <c r="M143" s="6">
        <v>0</v>
      </c>
      <c r="N143" s="3" t="s">
        <v>177</v>
      </c>
      <c r="O143" s="7" t="s">
        <v>178</v>
      </c>
      <c r="P143" s="3" t="s">
        <v>179</v>
      </c>
      <c r="Q143" s="2">
        <v>44484</v>
      </c>
      <c r="R143" s="2">
        <v>44469</v>
      </c>
    </row>
    <row r="144" spans="1:18" x14ac:dyDescent="0.25">
      <c r="A144" s="3">
        <v>2021</v>
      </c>
      <c r="B144" s="2">
        <v>44378</v>
      </c>
      <c r="C144" s="2">
        <v>44469</v>
      </c>
      <c r="D144" s="3">
        <f t="shared" si="33"/>
        <v>6000</v>
      </c>
      <c r="E144" s="3">
        <f t="shared" si="34"/>
        <v>6100</v>
      </c>
      <c r="F144" s="4">
        <v>6151</v>
      </c>
      <c r="G144" s="5" t="s">
        <v>117</v>
      </c>
      <c r="H144" s="6">
        <v>0</v>
      </c>
      <c r="I144" s="6">
        <v>5000000</v>
      </c>
      <c r="J144" s="6">
        <v>0</v>
      </c>
      <c r="K144" s="6">
        <v>0</v>
      </c>
      <c r="L144" s="6">
        <v>0</v>
      </c>
      <c r="M144" s="6">
        <v>0</v>
      </c>
      <c r="N144" s="3" t="s">
        <v>177</v>
      </c>
      <c r="O144" s="7" t="s">
        <v>178</v>
      </c>
      <c r="P144" s="3" t="s">
        <v>179</v>
      </c>
      <c r="Q144" s="2">
        <v>44484</v>
      </c>
      <c r="R144" s="2">
        <v>44469</v>
      </c>
    </row>
    <row r="145" spans="1:18" x14ac:dyDescent="0.25">
      <c r="A145" s="3">
        <v>2021</v>
      </c>
      <c r="B145" s="2">
        <v>44378</v>
      </c>
      <c r="C145" s="2">
        <v>44469</v>
      </c>
      <c r="D145" s="3">
        <f t="shared" si="33"/>
        <v>6000</v>
      </c>
      <c r="E145" s="3">
        <f t="shared" si="34"/>
        <v>6100</v>
      </c>
      <c r="F145" s="4">
        <v>6151</v>
      </c>
      <c r="G145" s="5" t="s">
        <v>117</v>
      </c>
      <c r="H145" s="6">
        <v>0</v>
      </c>
      <c r="I145" s="6">
        <v>7169258.6900000004</v>
      </c>
      <c r="J145" s="6">
        <v>0</v>
      </c>
      <c r="K145" s="6">
        <v>0</v>
      </c>
      <c r="L145" s="6">
        <v>0</v>
      </c>
      <c r="M145" s="6">
        <v>0</v>
      </c>
      <c r="N145" s="3" t="s">
        <v>177</v>
      </c>
      <c r="O145" s="7" t="s">
        <v>178</v>
      </c>
      <c r="P145" s="3" t="s">
        <v>179</v>
      </c>
      <c r="Q145" s="2">
        <v>44484</v>
      </c>
      <c r="R145" s="2">
        <v>44469</v>
      </c>
    </row>
    <row r="146" spans="1:18" x14ac:dyDescent="0.25">
      <c r="A146" s="3">
        <v>2021</v>
      </c>
      <c r="B146" s="2">
        <v>44378</v>
      </c>
      <c r="C146" s="2">
        <v>44469</v>
      </c>
      <c r="D146" s="3">
        <f>MID(F146,1,1)+6993</f>
        <v>7000</v>
      </c>
      <c r="E146" s="3">
        <f>MID(F146,1,2)+7821</f>
        <v>7900</v>
      </c>
      <c r="F146" s="4">
        <v>7991</v>
      </c>
      <c r="G146" s="5" t="s">
        <v>69</v>
      </c>
      <c r="H146" s="6">
        <v>0</v>
      </c>
      <c r="I146" s="6">
        <v>336662.66</v>
      </c>
      <c r="J146" s="6">
        <v>0</v>
      </c>
      <c r="K146" s="6">
        <v>0</v>
      </c>
      <c r="L146" s="6">
        <v>0</v>
      </c>
      <c r="M146" s="6">
        <v>0</v>
      </c>
      <c r="N146" s="3" t="s">
        <v>177</v>
      </c>
      <c r="O146" s="7" t="s">
        <v>178</v>
      </c>
      <c r="P146" s="3" t="s">
        <v>179</v>
      </c>
      <c r="Q146" s="2">
        <v>44484</v>
      </c>
      <c r="R146" s="2">
        <v>44469</v>
      </c>
    </row>
    <row r="147" spans="1:18" x14ac:dyDescent="0.25">
      <c r="A147" s="3">
        <v>2021</v>
      </c>
      <c r="B147" s="2">
        <v>44378</v>
      </c>
      <c r="C147" s="2">
        <v>44469</v>
      </c>
      <c r="D147" s="3">
        <f>MID(F147,1,1)+999</f>
        <v>1000</v>
      </c>
      <c r="E147" s="3">
        <f>MID(F147,1,2)+1089</f>
        <v>1100</v>
      </c>
      <c r="F147" s="4">
        <v>1132</v>
      </c>
      <c r="G147" s="5" t="s">
        <v>118</v>
      </c>
      <c r="H147" s="6">
        <v>175000000</v>
      </c>
      <c r="I147" s="6">
        <v>175000000</v>
      </c>
      <c r="J147" s="6">
        <v>118132.62</v>
      </c>
      <c r="K147" s="6">
        <v>125651489.94</v>
      </c>
      <c r="L147" s="6">
        <v>125651489.94</v>
      </c>
      <c r="M147" s="6">
        <v>125651489.94</v>
      </c>
      <c r="N147" s="3" t="s">
        <v>177</v>
      </c>
      <c r="O147" s="7" t="s">
        <v>178</v>
      </c>
      <c r="P147" s="3" t="s">
        <v>179</v>
      </c>
      <c r="Q147" s="2">
        <v>44484</v>
      </c>
      <c r="R147" s="2">
        <v>44469</v>
      </c>
    </row>
    <row r="148" spans="1:18" x14ac:dyDescent="0.25">
      <c r="A148" s="3">
        <v>2021</v>
      </c>
      <c r="B148" s="2">
        <v>44378</v>
      </c>
      <c r="C148" s="2">
        <v>44469</v>
      </c>
      <c r="D148" s="3">
        <f t="shared" ref="D148" si="35">MID(F148,1,1)+999</f>
        <v>1000</v>
      </c>
      <c r="E148" s="3">
        <f>MID(F148,1,2)+1485</f>
        <v>1500</v>
      </c>
      <c r="F148" s="4">
        <v>1549</v>
      </c>
      <c r="G148" s="5" t="s">
        <v>119</v>
      </c>
      <c r="H148" s="6">
        <v>14708485</v>
      </c>
      <c r="I148" s="6">
        <v>0</v>
      </c>
      <c r="J148" s="6">
        <v>0</v>
      </c>
      <c r="K148" s="6">
        <v>0</v>
      </c>
      <c r="L148" s="6">
        <v>0</v>
      </c>
      <c r="M148" s="6">
        <v>0</v>
      </c>
      <c r="N148" s="3" t="s">
        <v>177</v>
      </c>
      <c r="O148" s="7" t="s">
        <v>178</v>
      </c>
      <c r="P148" s="3" t="s">
        <v>179</v>
      </c>
      <c r="Q148" s="2">
        <v>44484</v>
      </c>
      <c r="R148" s="2">
        <v>44469</v>
      </c>
    </row>
    <row r="149" spans="1:18" x14ac:dyDescent="0.25">
      <c r="A149" s="3">
        <v>2021</v>
      </c>
      <c r="B149" s="2">
        <v>44378</v>
      </c>
      <c r="C149" s="2">
        <v>44469</v>
      </c>
      <c r="D149" s="3">
        <f t="shared" ref="D149:D153" si="36">MID(F149,1,1)+2997</f>
        <v>3000</v>
      </c>
      <c r="E149" s="3">
        <f>MID(F149,1,2)+3762</f>
        <v>3800</v>
      </c>
      <c r="F149" s="4">
        <v>3821</v>
      </c>
      <c r="G149" s="5" t="s">
        <v>62</v>
      </c>
      <c r="H149" s="6">
        <v>0</v>
      </c>
      <c r="I149" s="6">
        <v>0</v>
      </c>
      <c r="J149" s="6">
        <v>0</v>
      </c>
      <c r="K149" s="6">
        <v>0</v>
      </c>
      <c r="L149" s="6">
        <v>0</v>
      </c>
      <c r="M149" s="6">
        <v>0</v>
      </c>
      <c r="N149" s="3" t="s">
        <v>177</v>
      </c>
      <c r="O149" s="7" t="s">
        <v>178</v>
      </c>
      <c r="P149" s="3" t="s">
        <v>179</v>
      </c>
      <c r="Q149" s="2">
        <v>44484</v>
      </c>
      <c r="R149" s="2">
        <v>44469</v>
      </c>
    </row>
    <row r="150" spans="1:18" x14ac:dyDescent="0.25">
      <c r="A150" s="3">
        <v>2021</v>
      </c>
      <c r="B150" s="2">
        <v>44378</v>
      </c>
      <c r="C150" s="2">
        <v>44469</v>
      </c>
      <c r="D150" s="3">
        <f t="shared" si="36"/>
        <v>3000</v>
      </c>
      <c r="E150" s="3">
        <f>MID(F150,1,2)+3861</f>
        <v>3900</v>
      </c>
      <c r="F150" s="4">
        <v>3981</v>
      </c>
      <c r="G150" s="5" t="s">
        <v>120</v>
      </c>
      <c r="H150" s="6">
        <v>700000</v>
      </c>
      <c r="I150" s="6">
        <v>700000</v>
      </c>
      <c r="J150" s="6">
        <v>0</v>
      </c>
      <c r="K150" s="6">
        <v>372868</v>
      </c>
      <c r="L150" s="6">
        <v>372868</v>
      </c>
      <c r="M150" s="6">
        <v>372868</v>
      </c>
      <c r="N150" s="3" t="s">
        <v>177</v>
      </c>
      <c r="O150" s="7" t="s">
        <v>178</v>
      </c>
      <c r="P150" s="3" t="s">
        <v>179</v>
      </c>
      <c r="Q150" s="2">
        <v>44484</v>
      </c>
      <c r="R150" s="2">
        <v>44469</v>
      </c>
    </row>
    <row r="151" spans="1:18" x14ac:dyDescent="0.25">
      <c r="A151" s="3">
        <v>2021</v>
      </c>
      <c r="B151" s="2">
        <v>44378</v>
      </c>
      <c r="C151" s="2">
        <v>44469</v>
      </c>
      <c r="D151" s="3">
        <f t="shared" si="36"/>
        <v>3000</v>
      </c>
      <c r="E151" s="3">
        <f t="shared" ref="E151:E152" si="37">MID(F151,1,2)+3861</f>
        <v>3900</v>
      </c>
      <c r="F151" s="4">
        <v>3982</v>
      </c>
      <c r="G151" s="5" t="s">
        <v>121</v>
      </c>
      <c r="H151" s="6">
        <v>898063</v>
      </c>
      <c r="I151" s="6">
        <v>1211930.8999999999</v>
      </c>
      <c r="J151" s="6">
        <v>0</v>
      </c>
      <c r="K151" s="6">
        <v>137528.71</v>
      </c>
      <c r="L151" s="6">
        <v>137528.71</v>
      </c>
      <c r="M151" s="6">
        <v>137528.71</v>
      </c>
      <c r="N151" s="3" t="s">
        <v>177</v>
      </c>
      <c r="O151" s="7" t="s">
        <v>178</v>
      </c>
      <c r="P151" s="3" t="s">
        <v>179</v>
      </c>
      <c r="Q151" s="2">
        <v>44484</v>
      </c>
      <c r="R151" s="2">
        <v>44469</v>
      </c>
    </row>
    <row r="152" spans="1:18" x14ac:dyDescent="0.25">
      <c r="A152" s="3">
        <v>2021</v>
      </c>
      <c r="B152" s="2">
        <v>44378</v>
      </c>
      <c r="C152" s="2">
        <v>44469</v>
      </c>
      <c r="D152" s="3">
        <f t="shared" si="36"/>
        <v>3000</v>
      </c>
      <c r="E152" s="3">
        <f t="shared" si="37"/>
        <v>3900</v>
      </c>
      <c r="F152" s="4">
        <v>3982</v>
      </c>
      <c r="G152" s="5" t="s">
        <v>121</v>
      </c>
      <c r="H152" s="6">
        <v>5500</v>
      </c>
      <c r="I152" s="6">
        <v>9568.1</v>
      </c>
      <c r="J152" s="6">
        <v>0</v>
      </c>
      <c r="K152" s="6">
        <v>9568.1</v>
      </c>
      <c r="L152" s="6">
        <v>9568.1</v>
      </c>
      <c r="M152" s="6">
        <v>9568.1</v>
      </c>
      <c r="N152" s="3" t="s">
        <v>177</v>
      </c>
      <c r="O152" s="7" t="s">
        <v>178</v>
      </c>
      <c r="P152" s="3" t="s">
        <v>179</v>
      </c>
      <c r="Q152" s="2">
        <v>44484</v>
      </c>
      <c r="R152" s="2">
        <v>44469</v>
      </c>
    </row>
    <row r="153" spans="1:18" x14ac:dyDescent="0.25">
      <c r="A153" s="3">
        <v>2021</v>
      </c>
      <c r="B153" s="2">
        <v>44378</v>
      </c>
      <c r="C153" s="2">
        <v>44469</v>
      </c>
      <c r="D153" s="3">
        <f t="shared" si="36"/>
        <v>3000</v>
      </c>
      <c r="E153" s="3">
        <f>MID(F153,1,2)+3762</f>
        <v>3800</v>
      </c>
      <c r="F153" s="4">
        <v>3821</v>
      </c>
      <c r="G153" s="5" t="s">
        <v>62</v>
      </c>
      <c r="H153" s="6">
        <v>0</v>
      </c>
      <c r="I153" s="6">
        <v>593308</v>
      </c>
      <c r="J153" s="6">
        <v>0</v>
      </c>
      <c r="K153" s="6">
        <v>0</v>
      </c>
      <c r="L153" s="6">
        <v>0</v>
      </c>
      <c r="M153" s="6">
        <v>0</v>
      </c>
      <c r="N153" s="3" t="s">
        <v>177</v>
      </c>
      <c r="O153" s="7" t="s">
        <v>178</v>
      </c>
      <c r="P153" s="3" t="s">
        <v>179</v>
      </c>
      <c r="Q153" s="2">
        <v>44484</v>
      </c>
      <c r="R153" s="2">
        <v>44469</v>
      </c>
    </row>
    <row r="154" spans="1:18" x14ac:dyDescent="0.25">
      <c r="A154" s="3">
        <v>2021</v>
      </c>
      <c r="B154" s="2">
        <v>44378</v>
      </c>
      <c r="C154" s="2">
        <v>44469</v>
      </c>
      <c r="D154" s="3">
        <f t="shared" ref="D154:D159" si="38">MID(F154,1,1)+999</f>
        <v>1000</v>
      </c>
      <c r="E154" s="3">
        <f t="shared" ref="E154:E159" si="39">MID(F154,1,2)+1485</f>
        <v>1500</v>
      </c>
      <c r="F154" s="4">
        <v>1548</v>
      </c>
      <c r="G154" s="5" t="s">
        <v>122</v>
      </c>
      <c r="H154" s="6">
        <v>22000000</v>
      </c>
      <c r="I154" s="6">
        <v>22000000</v>
      </c>
      <c r="J154" s="6">
        <v>19944.939999999999</v>
      </c>
      <c r="K154" s="6">
        <v>20541450.100000001</v>
      </c>
      <c r="L154" s="6">
        <v>20541450.100000001</v>
      </c>
      <c r="M154" s="6">
        <v>20541450.100000001</v>
      </c>
      <c r="N154" s="3" t="s">
        <v>177</v>
      </c>
      <c r="O154" s="7" t="s">
        <v>178</v>
      </c>
      <c r="P154" s="3" t="s">
        <v>179</v>
      </c>
      <c r="Q154" s="2">
        <v>44484</v>
      </c>
      <c r="R154" s="2">
        <v>44469</v>
      </c>
    </row>
    <row r="155" spans="1:18" x14ac:dyDescent="0.25">
      <c r="A155" s="3">
        <v>2021</v>
      </c>
      <c r="B155" s="2">
        <v>44378</v>
      </c>
      <c r="C155" s="2">
        <v>44469</v>
      </c>
      <c r="D155" s="3">
        <f t="shared" si="38"/>
        <v>1000</v>
      </c>
      <c r="E155" s="3">
        <f t="shared" si="39"/>
        <v>1500</v>
      </c>
      <c r="F155" s="4">
        <v>1549</v>
      </c>
      <c r="G155" s="5" t="s">
        <v>119</v>
      </c>
      <c r="H155" s="6">
        <v>6913750</v>
      </c>
      <c r="I155" s="6">
        <v>3203645.6</v>
      </c>
      <c r="J155" s="6">
        <v>0</v>
      </c>
      <c r="K155" s="6">
        <v>0</v>
      </c>
      <c r="L155" s="6">
        <v>0</v>
      </c>
      <c r="M155" s="6">
        <v>0</v>
      </c>
      <c r="N155" s="3" t="s">
        <v>177</v>
      </c>
      <c r="O155" s="7" t="s">
        <v>178</v>
      </c>
      <c r="P155" s="3" t="s">
        <v>179</v>
      </c>
      <c r="Q155" s="2">
        <v>44484</v>
      </c>
      <c r="R155" s="2">
        <v>44469</v>
      </c>
    </row>
    <row r="156" spans="1:18" x14ac:dyDescent="0.25">
      <c r="A156" s="3">
        <v>2021</v>
      </c>
      <c r="B156" s="2">
        <v>44378</v>
      </c>
      <c r="C156" s="2">
        <v>44469</v>
      </c>
      <c r="D156" s="3">
        <f t="shared" si="38"/>
        <v>1000</v>
      </c>
      <c r="E156" s="3">
        <f t="shared" si="39"/>
        <v>1500</v>
      </c>
      <c r="F156" s="4">
        <v>1551</v>
      </c>
      <c r="G156" s="5" t="s">
        <v>123</v>
      </c>
      <c r="H156" s="6">
        <v>32000</v>
      </c>
      <c r="I156" s="6">
        <v>32000</v>
      </c>
      <c r="J156" s="6">
        <v>0</v>
      </c>
      <c r="K156" s="6">
        <v>21800</v>
      </c>
      <c r="L156" s="6">
        <v>21800</v>
      </c>
      <c r="M156" s="6">
        <v>21800</v>
      </c>
      <c r="N156" s="3" t="s">
        <v>177</v>
      </c>
      <c r="O156" s="7" t="s">
        <v>178</v>
      </c>
      <c r="P156" s="3" t="s">
        <v>179</v>
      </c>
      <c r="Q156" s="2">
        <v>44484</v>
      </c>
      <c r="R156" s="2">
        <v>44469</v>
      </c>
    </row>
    <row r="157" spans="1:18" x14ac:dyDescent="0.25">
      <c r="A157" s="3">
        <v>2021</v>
      </c>
      <c r="B157" s="2">
        <v>44378</v>
      </c>
      <c r="C157" s="2">
        <v>44469</v>
      </c>
      <c r="D157" s="3">
        <f t="shared" si="38"/>
        <v>1000</v>
      </c>
      <c r="E157" s="3">
        <f t="shared" si="39"/>
        <v>1500</v>
      </c>
      <c r="F157" s="4">
        <v>1591</v>
      </c>
      <c r="G157" s="5" t="s">
        <v>124</v>
      </c>
      <c r="H157" s="6">
        <v>50000000</v>
      </c>
      <c r="I157" s="6">
        <v>49926029.75</v>
      </c>
      <c r="J157" s="6">
        <v>480575.17</v>
      </c>
      <c r="K157" s="6">
        <v>35200293.210000001</v>
      </c>
      <c r="L157" s="6">
        <v>35200293.210000001</v>
      </c>
      <c r="M157" s="6">
        <v>35200293.210000001</v>
      </c>
      <c r="N157" s="3" t="s">
        <v>177</v>
      </c>
      <c r="O157" s="7" t="s">
        <v>178</v>
      </c>
      <c r="P157" s="3" t="s">
        <v>179</v>
      </c>
      <c r="Q157" s="2">
        <v>44484</v>
      </c>
      <c r="R157" s="2">
        <v>44469</v>
      </c>
    </row>
    <row r="158" spans="1:18" x14ac:dyDescent="0.25">
      <c r="A158" s="3">
        <v>2021</v>
      </c>
      <c r="B158" s="2">
        <v>44378</v>
      </c>
      <c r="C158" s="2">
        <v>44469</v>
      </c>
      <c r="D158" s="3">
        <f t="shared" si="38"/>
        <v>1000</v>
      </c>
      <c r="E158" s="3">
        <f t="shared" si="39"/>
        <v>1500</v>
      </c>
      <c r="F158" s="4">
        <v>1593</v>
      </c>
      <c r="G158" s="5" t="s">
        <v>125</v>
      </c>
      <c r="H158" s="6">
        <v>1600000</v>
      </c>
      <c r="I158" s="6">
        <v>1600000</v>
      </c>
      <c r="J158" s="6">
        <v>0</v>
      </c>
      <c r="K158" s="6">
        <v>1016172</v>
      </c>
      <c r="L158" s="6">
        <v>1016172</v>
      </c>
      <c r="M158" s="6">
        <v>1016172</v>
      </c>
      <c r="N158" s="3" t="s">
        <v>177</v>
      </c>
      <c r="O158" s="7" t="s">
        <v>178</v>
      </c>
      <c r="P158" s="3" t="s">
        <v>179</v>
      </c>
      <c r="Q158" s="2">
        <v>44484</v>
      </c>
      <c r="R158" s="2">
        <v>44469</v>
      </c>
    </row>
    <row r="159" spans="1:18" x14ac:dyDescent="0.25">
      <c r="A159" s="3">
        <v>2021</v>
      </c>
      <c r="B159" s="2">
        <v>44378</v>
      </c>
      <c r="C159" s="2">
        <v>44469</v>
      </c>
      <c r="D159" s="3">
        <f t="shared" si="38"/>
        <v>1000</v>
      </c>
      <c r="E159" s="3">
        <f t="shared" si="39"/>
        <v>1500</v>
      </c>
      <c r="F159" s="4">
        <v>1594</v>
      </c>
      <c r="G159" s="5" t="s">
        <v>126</v>
      </c>
      <c r="H159" s="6">
        <v>30000</v>
      </c>
      <c r="I159" s="6">
        <v>30000</v>
      </c>
      <c r="J159" s="6">
        <v>0</v>
      </c>
      <c r="K159" s="6">
        <v>11199</v>
      </c>
      <c r="L159" s="6">
        <v>11199</v>
      </c>
      <c r="M159" s="6">
        <v>11199</v>
      </c>
      <c r="N159" s="3" t="s">
        <v>177</v>
      </c>
      <c r="O159" s="7" t="s">
        <v>178</v>
      </c>
      <c r="P159" s="3" t="s">
        <v>179</v>
      </c>
      <c r="Q159" s="2">
        <v>44484</v>
      </c>
      <c r="R159" s="2">
        <v>44469</v>
      </c>
    </row>
    <row r="160" spans="1:18" x14ac:dyDescent="0.25">
      <c r="A160" s="3">
        <v>2021</v>
      </c>
      <c r="B160" s="2">
        <v>44378</v>
      </c>
      <c r="C160" s="2">
        <v>44469</v>
      </c>
      <c r="D160" s="3">
        <f t="shared" ref="D160:D161" si="40">MID(F160,1,1)+2997</f>
        <v>3000</v>
      </c>
      <c r="E160" s="3">
        <f t="shared" ref="E160:E161" si="41">MID(F160,1,2)+3861</f>
        <v>3900</v>
      </c>
      <c r="F160" s="4">
        <v>3981</v>
      </c>
      <c r="G160" s="5" t="s">
        <v>120</v>
      </c>
      <c r="H160" s="6">
        <v>15500000</v>
      </c>
      <c r="I160" s="6">
        <v>15500000</v>
      </c>
      <c r="J160" s="6">
        <v>0</v>
      </c>
      <c r="K160" s="6">
        <v>8968281</v>
      </c>
      <c r="L160" s="6">
        <v>8968281</v>
      </c>
      <c r="M160" s="6">
        <v>8968281</v>
      </c>
      <c r="N160" s="3" t="s">
        <v>177</v>
      </c>
      <c r="O160" s="7" t="s">
        <v>178</v>
      </c>
      <c r="P160" s="3" t="s">
        <v>179</v>
      </c>
      <c r="Q160" s="2">
        <v>44484</v>
      </c>
      <c r="R160" s="2">
        <v>44469</v>
      </c>
    </row>
    <row r="161" spans="1:18" x14ac:dyDescent="0.25">
      <c r="A161" s="3">
        <v>2021</v>
      </c>
      <c r="B161" s="2">
        <v>44378</v>
      </c>
      <c r="C161" s="2">
        <v>44469</v>
      </c>
      <c r="D161" s="3">
        <f t="shared" si="40"/>
        <v>3000</v>
      </c>
      <c r="E161" s="3">
        <f t="shared" si="41"/>
        <v>3900</v>
      </c>
      <c r="F161" s="4">
        <v>3982</v>
      </c>
      <c r="G161" s="5" t="s">
        <v>121</v>
      </c>
      <c r="H161" s="6">
        <v>5601937</v>
      </c>
      <c r="I161" s="6">
        <v>5601937</v>
      </c>
      <c r="J161" s="6">
        <v>2821.73</v>
      </c>
      <c r="K161" s="6">
        <v>4076841.76</v>
      </c>
      <c r="L161" s="6">
        <v>4076841.76</v>
      </c>
      <c r="M161" s="6">
        <v>4076841.76</v>
      </c>
      <c r="N161" s="3" t="s">
        <v>177</v>
      </c>
      <c r="O161" s="7" t="s">
        <v>178</v>
      </c>
      <c r="P161" s="3" t="s">
        <v>179</v>
      </c>
      <c r="Q161" s="2">
        <v>44484</v>
      </c>
      <c r="R161" s="2">
        <v>44469</v>
      </c>
    </row>
    <row r="162" spans="1:18" x14ac:dyDescent="0.25">
      <c r="A162" s="3">
        <v>2021</v>
      </c>
      <c r="B162" s="2">
        <v>44378</v>
      </c>
      <c r="C162" s="2">
        <v>44469</v>
      </c>
      <c r="D162" s="3">
        <f t="shared" ref="D162" si="42">MID(F162,1,1)+999</f>
        <v>1000</v>
      </c>
      <c r="E162" s="3">
        <f>MID(F162,1,2)+1485</f>
        <v>1500</v>
      </c>
      <c r="F162" s="4">
        <v>1549</v>
      </c>
      <c r="G162" s="5" t="s">
        <v>119</v>
      </c>
      <c r="H162" s="6">
        <v>0</v>
      </c>
      <c r="I162" s="6">
        <v>4115177</v>
      </c>
      <c r="J162" s="6">
        <v>0</v>
      </c>
      <c r="K162" s="6">
        <v>0</v>
      </c>
      <c r="L162" s="6">
        <v>0</v>
      </c>
      <c r="M162" s="6">
        <v>0</v>
      </c>
      <c r="N162" s="3" t="s">
        <v>177</v>
      </c>
      <c r="O162" s="7" t="s">
        <v>178</v>
      </c>
      <c r="P162" s="3" t="s">
        <v>179</v>
      </c>
      <c r="Q162" s="2">
        <v>44484</v>
      </c>
      <c r="R162" s="2">
        <v>44469</v>
      </c>
    </row>
    <row r="163" spans="1:18" x14ac:dyDescent="0.25">
      <c r="A163" s="3">
        <v>2021</v>
      </c>
      <c r="B163" s="2">
        <v>44378</v>
      </c>
      <c r="C163" s="2">
        <v>44469</v>
      </c>
      <c r="D163" s="3">
        <f t="shared" ref="D163:D171" si="43">MID(F163,1,1)+1998</f>
        <v>2000</v>
      </c>
      <c r="E163" s="3">
        <f>MID(F163,1,2)+2079</f>
        <v>2100</v>
      </c>
      <c r="F163" s="4">
        <v>2171</v>
      </c>
      <c r="G163" s="5" t="s">
        <v>55</v>
      </c>
      <c r="H163" s="6">
        <v>420000</v>
      </c>
      <c r="I163" s="6">
        <v>420000</v>
      </c>
      <c r="J163" s="6">
        <v>420000</v>
      </c>
      <c r="K163" s="6">
        <v>0</v>
      </c>
      <c r="L163" s="6">
        <v>0</v>
      </c>
      <c r="M163" s="6">
        <v>0</v>
      </c>
      <c r="N163" s="3" t="s">
        <v>177</v>
      </c>
      <c r="O163" s="7" t="s">
        <v>178</v>
      </c>
      <c r="P163" s="3" t="s">
        <v>179</v>
      </c>
      <c r="Q163" s="2">
        <v>44484</v>
      </c>
      <c r="R163" s="2">
        <v>44469</v>
      </c>
    </row>
    <row r="164" spans="1:18" x14ac:dyDescent="0.25">
      <c r="A164" s="3">
        <v>2021</v>
      </c>
      <c r="B164" s="2">
        <v>44378</v>
      </c>
      <c r="C164" s="2">
        <v>44469</v>
      </c>
      <c r="D164" s="3">
        <f t="shared" si="43"/>
        <v>2000</v>
      </c>
      <c r="E164" s="3">
        <f t="shared" ref="E164:E166" si="44">MID(F164,1,2)+2376</f>
        <v>2400</v>
      </c>
      <c r="F164" s="4">
        <v>2419</v>
      </c>
      <c r="G164" s="5" t="s">
        <v>86</v>
      </c>
      <c r="H164" s="6">
        <v>500000</v>
      </c>
      <c r="I164" s="6">
        <v>500000</v>
      </c>
      <c r="J164" s="6">
        <v>99414.96</v>
      </c>
      <c r="K164" s="6">
        <v>399932.04</v>
      </c>
      <c r="L164" s="6">
        <v>399932.04</v>
      </c>
      <c r="M164" s="6">
        <v>399932.04</v>
      </c>
      <c r="N164" s="3" t="s">
        <v>177</v>
      </c>
      <c r="O164" s="7" t="s">
        <v>178</v>
      </c>
      <c r="P164" s="3" t="s">
        <v>179</v>
      </c>
      <c r="Q164" s="2">
        <v>44484</v>
      </c>
      <c r="R164" s="2">
        <v>44469</v>
      </c>
    </row>
    <row r="165" spans="1:18" x14ac:dyDescent="0.25">
      <c r="A165" s="3">
        <v>2021</v>
      </c>
      <c r="B165" s="2">
        <v>44378</v>
      </c>
      <c r="C165" s="2">
        <v>44469</v>
      </c>
      <c r="D165" s="3">
        <f t="shared" si="43"/>
        <v>2000</v>
      </c>
      <c r="E165" s="3">
        <f t="shared" si="44"/>
        <v>2400</v>
      </c>
      <c r="F165" s="4">
        <v>2421</v>
      </c>
      <c r="G165" s="5" t="s">
        <v>87</v>
      </c>
      <c r="H165" s="6">
        <v>400000</v>
      </c>
      <c r="I165" s="6">
        <v>400000</v>
      </c>
      <c r="J165" s="6">
        <v>0</v>
      </c>
      <c r="K165" s="6">
        <v>399857.8</v>
      </c>
      <c r="L165" s="6">
        <v>399857.8</v>
      </c>
      <c r="M165" s="6">
        <v>399857.8</v>
      </c>
      <c r="N165" s="3" t="s">
        <v>177</v>
      </c>
      <c r="O165" s="7" t="s">
        <v>178</v>
      </c>
      <c r="P165" s="3" t="s">
        <v>179</v>
      </c>
      <c r="Q165" s="2">
        <v>44484</v>
      </c>
      <c r="R165" s="2">
        <v>44469</v>
      </c>
    </row>
    <row r="166" spans="1:18" x14ac:dyDescent="0.25">
      <c r="A166" s="3">
        <v>2021</v>
      </c>
      <c r="B166" s="2">
        <v>44378</v>
      </c>
      <c r="C166" s="2">
        <v>44469</v>
      </c>
      <c r="D166" s="3">
        <f t="shared" si="43"/>
        <v>2000</v>
      </c>
      <c r="E166" s="3">
        <f t="shared" si="44"/>
        <v>2400</v>
      </c>
      <c r="F166" s="4">
        <v>2471</v>
      </c>
      <c r="G166" s="5" t="s">
        <v>79</v>
      </c>
      <c r="H166" s="6">
        <v>2405000</v>
      </c>
      <c r="I166" s="6">
        <v>2405000</v>
      </c>
      <c r="J166" s="6">
        <v>2404947.88</v>
      </c>
      <c r="K166" s="6">
        <v>0</v>
      </c>
      <c r="L166" s="6">
        <v>0</v>
      </c>
      <c r="M166" s="6">
        <v>0</v>
      </c>
      <c r="N166" s="3" t="s">
        <v>177</v>
      </c>
      <c r="O166" s="7" t="s">
        <v>178</v>
      </c>
      <c r="P166" s="3" t="s">
        <v>179</v>
      </c>
      <c r="Q166" s="2">
        <v>44484</v>
      </c>
      <c r="R166" s="2">
        <v>44469</v>
      </c>
    </row>
    <row r="167" spans="1:18" x14ac:dyDescent="0.25">
      <c r="A167" s="3">
        <v>2021</v>
      </c>
      <c r="B167" s="2">
        <v>44378</v>
      </c>
      <c r="C167" s="2">
        <v>44469</v>
      </c>
      <c r="D167" s="3">
        <f t="shared" si="43"/>
        <v>2000</v>
      </c>
      <c r="E167" s="3">
        <f>MID(F167,1,2)+2475</f>
        <v>2500</v>
      </c>
      <c r="F167" s="4">
        <v>2561</v>
      </c>
      <c r="G167" s="5" t="s">
        <v>80</v>
      </c>
      <c r="H167" s="6">
        <v>4955000</v>
      </c>
      <c r="I167" s="6">
        <v>5684734.6799999997</v>
      </c>
      <c r="J167" s="6">
        <v>4727969.9000000004</v>
      </c>
      <c r="K167" s="6">
        <v>956705.08</v>
      </c>
      <c r="L167" s="6">
        <v>956705.08</v>
      </c>
      <c r="M167" s="6">
        <v>956705.08</v>
      </c>
      <c r="N167" s="3" t="s">
        <v>177</v>
      </c>
      <c r="O167" s="7" t="s">
        <v>178</v>
      </c>
      <c r="P167" s="3" t="s">
        <v>179</v>
      </c>
      <c r="Q167" s="2">
        <v>44484</v>
      </c>
      <c r="R167" s="2">
        <v>44469</v>
      </c>
    </row>
    <row r="168" spans="1:18" x14ac:dyDescent="0.25">
      <c r="A168" s="3">
        <v>2021</v>
      </c>
      <c r="B168" s="2">
        <v>44378</v>
      </c>
      <c r="C168" s="2">
        <v>44469</v>
      </c>
      <c r="D168" s="3">
        <f t="shared" si="43"/>
        <v>2000</v>
      </c>
      <c r="E168" s="3">
        <f>MID(F168,1,2)+2574</f>
        <v>2600</v>
      </c>
      <c r="F168" s="4">
        <v>2611</v>
      </c>
      <c r="G168" s="5" t="s">
        <v>72</v>
      </c>
      <c r="H168" s="6">
        <v>300000</v>
      </c>
      <c r="I168" s="6">
        <v>300000</v>
      </c>
      <c r="J168" s="6">
        <v>0.01</v>
      </c>
      <c r="K168" s="6">
        <v>299966.95</v>
      </c>
      <c r="L168" s="6">
        <v>299966.95</v>
      </c>
      <c r="M168" s="6">
        <v>299966.95</v>
      </c>
      <c r="N168" s="3" t="s">
        <v>177</v>
      </c>
      <c r="O168" s="7" t="s">
        <v>178</v>
      </c>
      <c r="P168" s="3" t="s">
        <v>179</v>
      </c>
      <c r="Q168" s="2">
        <v>44484</v>
      </c>
      <c r="R168" s="2">
        <v>44469</v>
      </c>
    </row>
    <row r="169" spans="1:18" x14ac:dyDescent="0.25">
      <c r="A169" s="3">
        <v>2021</v>
      </c>
      <c r="B169" s="2">
        <v>44378</v>
      </c>
      <c r="C169" s="2">
        <v>44469</v>
      </c>
      <c r="D169" s="3">
        <f t="shared" si="43"/>
        <v>2000</v>
      </c>
      <c r="E169" s="3">
        <f t="shared" ref="E169:E170" si="45">MID(F169,1,2)+2871</f>
        <v>2900</v>
      </c>
      <c r="F169" s="4">
        <v>2911</v>
      </c>
      <c r="G169" s="5" t="s">
        <v>81</v>
      </c>
      <c r="H169" s="6">
        <v>400000</v>
      </c>
      <c r="I169" s="6">
        <v>400000</v>
      </c>
      <c r="J169" s="6">
        <v>0</v>
      </c>
      <c r="K169" s="6">
        <v>399986.93</v>
      </c>
      <c r="L169" s="6">
        <v>399986.93</v>
      </c>
      <c r="M169" s="6">
        <v>399986.93</v>
      </c>
      <c r="N169" s="3" t="s">
        <v>177</v>
      </c>
      <c r="O169" s="7" t="s">
        <v>178</v>
      </c>
      <c r="P169" s="3" t="s">
        <v>179</v>
      </c>
      <c r="Q169" s="2">
        <v>44484</v>
      </c>
      <c r="R169" s="2">
        <v>44469</v>
      </c>
    </row>
    <row r="170" spans="1:18" x14ac:dyDescent="0.25">
      <c r="A170" s="3">
        <v>2021</v>
      </c>
      <c r="B170" s="2">
        <v>44378</v>
      </c>
      <c r="C170" s="2">
        <v>44469</v>
      </c>
      <c r="D170" s="3">
        <f t="shared" si="43"/>
        <v>2000</v>
      </c>
      <c r="E170" s="3">
        <f t="shared" si="45"/>
        <v>2900</v>
      </c>
      <c r="F170" s="4">
        <v>2961</v>
      </c>
      <c r="G170" s="5" t="s">
        <v>74</v>
      </c>
      <c r="H170" s="6">
        <v>612463</v>
      </c>
      <c r="I170" s="6">
        <v>612463</v>
      </c>
      <c r="J170" s="6">
        <v>148132.29</v>
      </c>
      <c r="K170" s="6">
        <v>337821.84</v>
      </c>
      <c r="L170" s="6">
        <v>337821.84</v>
      </c>
      <c r="M170" s="6">
        <v>337821.84</v>
      </c>
      <c r="N170" s="3" t="s">
        <v>177</v>
      </c>
      <c r="O170" s="7" t="s">
        <v>178</v>
      </c>
      <c r="P170" s="3" t="s">
        <v>179</v>
      </c>
      <c r="Q170" s="2">
        <v>44484</v>
      </c>
      <c r="R170" s="2">
        <v>44469</v>
      </c>
    </row>
    <row r="171" spans="1:18" x14ac:dyDescent="0.25">
      <c r="A171" s="3">
        <v>2021</v>
      </c>
      <c r="B171" s="2">
        <v>44378</v>
      </c>
      <c r="C171" s="2">
        <v>44469</v>
      </c>
      <c r="D171" s="3">
        <f t="shared" si="43"/>
        <v>2000</v>
      </c>
      <c r="E171" s="3">
        <f>MID(F171,1,2)+2376</f>
        <v>2400</v>
      </c>
      <c r="F171" s="4">
        <v>2441</v>
      </c>
      <c r="G171" s="5" t="s">
        <v>89</v>
      </c>
      <c r="H171" s="6">
        <v>80000</v>
      </c>
      <c r="I171" s="6">
        <v>80000</v>
      </c>
      <c r="J171" s="6">
        <v>0</v>
      </c>
      <c r="K171" s="6">
        <v>79920.800000000003</v>
      </c>
      <c r="L171" s="6">
        <v>79920.800000000003</v>
      </c>
      <c r="M171" s="6">
        <v>79920.800000000003</v>
      </c>
      <c r="N171" s="3" t="s">
        <v>177</v>
      </c>
      <c r="O171" s="7" t="s">
        <v>178</v>
      </c>
      <c r="P171" s="3" t="s">
        <v>179</v>
      </c>
      <c r="Q171" s="2">
        <v>44484</v>
      </c>
      <c r="R171" s="2">
        <v>44469</v>
      </c>
    </row>
    <row r="172" spans="1:18" x14ac:dyDescent="0.25">
      <c r="A172" s="3">
        <v>2021</v>
      </c>
      <c r="B172" s="2">
        <v>44378</v>
      </c>
      <c r="C172" s="2">
        <v>44469</v>
      </c>
      <c r="D172" s="3">
        <f t="shared" ref="D172:D196" si="46">MID(F172,1,1)+999</f>
        <v>1000</v>
      </c>
      <c r="E172" s="3">
        <f>MID(F172,1,2)+1188</f>
        <v>1200</v>
      </c>
      <c r="F172" s="4">
        <v>1221</v>
      </c>
      <c r="G172" s="5" t="s">
        <v>127</v>
      </c>
      <c r="H172" s="6">
        <v>18600000</v>
      </c>
      <c r="I172" s="6">
        <v>18600000</v>
      </c>
      <c r="J172" s="6">
        <v>61964</v>
      </c>
      <c r="K172" s="6">
        <v>13275503.59</v>
      </c>
      <c r="L172" s="6">
        <v>13275503.59</v>
      </c>
      <c r="M172" s="6">
        <v>13275503.59</v>
      </c>
      <c r="N172" s="3" t="s">
        <v>177</v>
      </c>
      <c r="O172" s="7" t="s">
        <v>178</v>
      </c>
      <c r="P172" s="3" t="s">
        <v>179</v>
      </c>
      <c r="Q172" s="2">
        <v>44484</v>
      </c>
      <c r="R172" s="2">
        <v>44469</v>
      </c>
    </row>
    <row r="173" spans="1:18" x14ac:dyDescent="0.25">
      <c r="A173" s="3">
        <v>2021</v>
      </c>
      <c r="B173" s="2">
        <v>44378</v>
      </c>
      <c r="C173" s="2">
        <v>44469</v>
      </c>
      <c r="D173" s="3">
        <f t="shared" si="46"/>
        <v>1000</v>
      </c>
      <c r="E173" s="3">
        <f t="shared" ref="E173:E174" si="47">MID(F173,1,2)+1386</f>
        <v>1400</v>
      </c>
      <c r="F173" s="4">
        <v>1431</v>
      </c>
      <c r="G173" s="5" t="s">
        <v>128</v>
      </c>
      <c r="H173" s="6">
        <v>9400000</v>
      </c>
      <c r="I173" s="6">
        <v>9400000</v>
      </c>
      <c r="J173" s="6">
        <v>0</v>
      </c>
      <c r="K173" s="6">
        <v>6269747.3099999996</v>
      </c>
      <c r="L173" s="6">
        <v>6269747.3099999996</v>
      </c>
      <c r="M173" s="6">
        <v>6269747.3099999996</v>
      </c>
      <c r="N173" s="3" t="s">
        <v>177</v>
      </c>
      <c r="O173" s="7" t="s">
        <v>178</v>
      </c>
      <c r="P173" s="3" t="s">
        <v>179</v>
      </c>
      <c r="Q173" s="2">
        <v>44484</v>
      </c>
      <c r="R173" s="2">
        <v>44469</v>
      </c>
    </row>
    <row r="174" spans="1:18" x14ac:dyDescent="0.25">
      <c r="A174" s="3">
        <v>2021</v>
      </c>
      <c r="B174" s="2">
        <v>44378</v>
      </c>
      <c r="C174" s="2">
        <v>44469</v>
      </c>
      <c r="D174" s="3">
        <f t="shared" si="46"/>
        <v>1000</v>
      </c>
      <c r="E174" s="3">
        <f t="shared" si="47"/>
        <v>1400</v>
      </c>
      <c r="F174" s="4">
        <v>1441</v>
      </c>
      <c r="G174" s="5" t="s">
        <v>129</v>
      </c>
      <c r="H174" s="6">
        <v>10900000</v>
      </c>
      <c r="I174" s="6">
        <v>10900000</v>
      </c>
      <c r="J174" s="6">
        <v>4226207.4000000004</v>
      </c>
      <c r="K174" s="6">
        <v>6673792.5999999996</v>
      </c>
      <c r="L174" s="6">
        <v>6673792.5999999996</v>
      </c>
      <c r="M174" s="6">
        <v>6673792.5999999996</v>
      </c>
      <c r="N174" s="3" t="s">
        <v>177</v>
      </c>
      <c r="O174" s="7" t="s">
        <v>178</v>
      </c>
      <c r="P174" s="3" t="s">
        <v>179</v>
      </c>
      <c r="Q174" s="2">
        <v>44484</v>
      </c>
      <c r="R174" s="2">
        <v>44469</v>
      </c>
    </row>
    <row r="175" spans="1:18" x14ac:dyDescent="0.25">
      <c r="A175" s="3">
        <v>2021</v>
      </c>
      <c r="B175" s="2">
        <v>44378</v>
      </c>
      <c r="C175" s="2">
        <v>44469</v>
      </c>
      <c r="D175" s="3">
        <f t="shared" si="46"/>
        <v>1000</v>
      </c>
      <c r="E175" s="3">
        <f>MID(F175,1,2)+1485</f>
        <v>1500</v>
      </c>
      <c r="F175" s="4">
        <v>1544</v>
      </c>
      <c r="G175" s="5" t="s">
        <v>130</v>
      </c>
      <c r="H175" s="6">
        <v>17000000</v>
      </c>
      <c r="I175" s="6">
        <v>17000000</v>
      </c>
      <c r="J175" s="6">
        <v>14263.17</v>
      </c>
      <c r="K175" s="6">
        <v>12923443.52</v>
      </c>
      <c r="L175" s="6">
        <v>12923443.52</v>
      </c>
      <c r="M175" s="6">
        <v>12923443.52</v>
      </c>
      <c r="N175" s="3" t="s">
        <v>177</v>
      </c>
      <c r="O175" s="7" t="s">
        <v>178</v>
      </c>
      <c r="P175" s="3" t="s">
        <v>179</v>
      </c>
      <c r="Q175" s="2">
        <v>44484</v>
      </c>
      <c r="R175" s="2">
        <v>44469</v>
      </c>
    </row>
    <row r="176" spans="1:18" x14ac:dyDescent="0.25">
      <c r="A176" s="3">
        <v>2021</v>
      </c>
      <c r="B176" s="2">
        <v>44378</v>
      </c>
      <c r="C176" s="2">
        <v>44469</v>
      </c>
      <c r="D176" s="3">
        <f t="shared" si="46"/>
        <v>1000</v>
      </c>
      <c r="E176" s="3">
        <f>MID(F176,1,2)+1188</f>
        <v>1200</v>
      </c>
      <c r="F176" s="4">
        <v>1231</v>
      </c>
      <c r="G176" s="5" t="s">
        <v>131</v>
      </c>
      <c r="H176" s="6">
        <v>360000</v>
      </c>
      <c r="I176" s="6">
        <v>360000</v>
      </c>
      <c r="J176" s="6">
        <v>0</v>
      </c>
      <c r="K176" s="6">
        <v>0</v>
      </c>
      <c r="L176" s="6">
        <v>0</v>
      </c>
      <c r="M176" s="6">
        <v>0</v>
      </c>
      <c r="N176" s="3" t="s">
        <v>177</v>
      </c>
      <c r="O176" s="7" t="s">
        <v>178</v>
      </c>
      <c r="P176" s="3" t="s">
        <v>179</v>
      </c>
      <c r="Q176" s="2">
        <v>44484</v>
      </c>
      <c r="R176" s="2">
        <v>44469</v>
      </c>
    </row>
    <row r="177" spans="1:18" x14ac:dyDescent="0.25">
      <c r="A177" s="3">
        <v>2021</v>
      </c>
      <c r="B177" s="2">
        <v>44378</v>
      </c>
      <c r="C177" s="2">
        <v>44469</v>
      </c>
      <c r="D177" s="3">
        <f t="shared" si="46"/>
        <v>1000</v>
      </c>
      <c r="E177" s="3">
        <f t="shared" ref="E177:E179" si="48">MID(F177,1,2)+1287</f>
        <v>1300</v>
      </c>
      <c r="F177" s="4">
        <v>1323</v>
      </c>
      <c r="G177" s="5" t="s">
        <v>132</v>
      </c>
      <c r="H177" s="6">
        <v>39000000</v>
      </c>
      <c r="I177" s="6">
        <v>19190386.600000001</v>
      </c>
      <c r="J177" s="6">
        <v>0</v>
      </c>
      <c r="K177" s="6">
        <v>17738569.539999999</v>
      </c>
      <c r="L177" s="6">
        <v>17738569.539999999</v>
      </c>
      <c r="M177" s="6">
        <v>17738569.539999999</v>
      </c>
      <c r="N177" s="3" t="s">
        <v>177</v>
      </c>
      <c r="O177" s="7" t="s">
        <v>178</v>
      </c>
      <c r="P177" s="3" t="s">
        <v>179</v>
      </c>
      <c r="Q177" s="2">
        <v>44484</v>
      </c>
      <c r="R177" s="2">
        <v>44469</v>
      </c>
    </row>
    <row r="178" spans="1:18" x14ac:dyDescent="0.25">
      <c r="A178" s="3">
        <v>2021</v>
      </c>
      <c r="B178" s="2">
        <v>44378</v>
      </c>
      <c r="C178" s="2">
        <v>44469</v>
      </c>
      <c r="D178" s="3">
        <f t="shared" si="46"/>
        <v>1000</v>
      </c>
      <c r="E178" s="3">
        <f t="shared" si="48"/>
        <v>1300</v>
      </c>
      <c r="F178" s="4">
        <v>1323</v>
      </c>
      <c r="G178" s="5" t="s">
        <v>132</v>
      </c>
      <c r="H178" s="6">
        <v>2500000</v>
      </c>
      <c r="I178" s="6">
        <v>2500000</v>
      </c>
      <c r="J178" s="6">
        <v>0</v>
      </c>
      <c r="K178" s="6">
        <v>961563.91</v>
      </c>
      <c r="L178" s="6">
        <v>961563.91</v>
      </c>
      <c r="M178" s="6">
        <v>961563.91</v>
      </c>
      <c r="N178" s="3" t="s">
        <v>177</v>
      </c>
      <c r="O178" s="7" t="s">
        <v>178</v>
      </c>
      <c r="P178" s="3" t="s">
        <v>179</v>
      </c>
      <c r="Q178" s="2">
        <v>44484</v>
      </c>
      <c r="R178" s="2">
        <v>44469</v>
      </c>
    </row>
    <row r="179" spans="1:18" x14ac:dyDescent="0.25">
      <c r="A179" s="3">
        <v>2021</v>
      </c>
      <c r="B179" s="2">
        <v>44378</v>
      </c>
      <c r="C179" s="2">
        <v>44469</v>
      </c>
      <c r="D179" s="3">
        <f t="shared" si="46"/>
        <v>1000</v>
      </c>
      <c r="E179" s="3">
        <f t="shared" si="48"/>
        <v>1300</v>
      </c>
      <c r="F179" s="4">
        <v>1342</v>
      </c>
      <c r="G179" s="5" t="s">
        <v>133</v>
      </c>
      <c r="H179" s="6">
        <v>0</v>
      </c>
      <c r="I179" s="6">
        <v>6242000</v>
      </c>
      <c r="J179" s="6">
        <v>0</v>
      </c>
      <c r="K179" s="6">
        <v>6242000</v>
      </c>
      <c r="L179" s="6">
        <v>6242000</v>
      </c>
      <c r="M179" s="6">
        <v>6242000</v>
      </c>
      <c r="N179" s="3" t="s">
        <v>177</v>
      </c>
      <c r="O179" s="7" t="s">
        <v>178</v>
      </c>
      <c r="P179" s="3" t="s">
        <v>179</v>
      </c>
      <c r="Q179" s="2">
        <v>44484</v>
      </c>
      <c r="R179" s="2">
        <v>44469</v>
      </c>
    </row>
    <row r="180" spans="1:18" x14ac:dyDescent="0.25">
      <c r="A180" s="3">
        <v>2021</v>
      </c>
      <c r="B180" s="2">
        <v>44378</v>
      </c>
      <c r="C180" s="2">
        <v>44469</v>
      </c>
      <c r="D180" s="3">
        <f t="shared" si="46"/>
        <v>1000</v>
      </c>
      <c r="E180" s="3">
        <f t="shared" ref="E180:E181" si="49">MID(F180,1,2)+1485</f>
        <v>1500</v>
      </c>
      <c r="F180" s="4">
        <v>1541</v>
      </c>
      <c r="G180" s="5" t="s">
        <v>134</v>
      </c>
      <c r="H180" s="6">
        <v>2850000</v>
      </c>
      <c r="I180" s="6">
        <v>6404047.5</v>
      </c>
      <c r="J180" s="6">
        <v>0</v>
      </c>
      <c r="K180" s="6">
        <v>2109047.5</v>
      </c>
      <c r="L180" s="6">
        <v>2109047.5</v>
      </c>
      <c r="M180" s="6">
        <v>2109047.5</v>
      </c>
      <c r="N180" s="3" t="s">
        <v>177</v>
      </c>
      <c r="O180" s="7" t="s">
        <v>178</v>
      </c>
      <c r="P180" s="3" t="s">
        <v>179</v>
      </c>
      <c r="Q180" s="2">
        <v>44484</v>
      </c>
      <c r="R180" s="2">
        <v>44469</v>
      </c>
    </row>
    <row r="181" spans="1:18" x14ac:dyDescent="0.25">
      <c r="A181" s="3">
        <v>2021</v>
      </c>
      <c r="B181" s="2">
        <v>44378</v>
      </c>
      <c r="C181" s="2">
        <v>44469</v>
      </c>
      <c r="D181" s="3">
        <f t="shared" si="46"/>
        <v>1000</v>
      </c>
      <c r="E181" s="3">
        <f t="shared" si="49"/>
        <v>1500</v>
      </c>
      <c r="F181" s="4">
        <v>1541</v>
      </c>
      <c r="G181" s="5" t="s">
        <v>134</v>
      </c>
      <c r="H181" s="6">
        <v>0</v>
      </c>
      <c r="I181" s="6">
        <v>10013565.9</v>
      </c>
      <c r="J181" s="6">
        <v>0</v>
      </c>
      <c r="K181" s="6">
        <v>0</v>
      </c>
      <c r="L181" s="6">
        <v>0</v>
      </c>
      <c r="M181" s="6">
        <v>0</v>
      </c>
      <c r="N181" s="3" t="s">
        <v>177</v>
      </c>
      <c r="O181" s="7" t="s">
        <v>178</v>
      </c>
      <c r="P181" s="3" t="s">
        <v>179</v>
      </c>
      <c r="Q181" s="2">
        <v>44484</v>
      </c>
      <c r="R181" s="2">
        <v>44469</v>
      </c>
    </row>
    <row r="182" spans="1:18" x14ac:dyDescent="0.25">
      <c r="A182" s="3">
        <v>2021</v>
      </c>
      <c r="B182" s="2">
        <v>44378</v>
      </c>
      <c r="C182" s="2">
        <v>44469</v>
      </c>
      <c r="D182" s="3">
        <f t="shared" si="46"/>
        <v>1000</v>
      </c>
      <c r="E182" s="3">
        <f t="shared" ref="E182:E184" si="50">MID(F182,1,2)+1287</f>
        <v>1300</v>
      </c>
      <c r="F182" s="4">
        <v>1322</v>
      </c>
      <c r="G182" s="5" t="s">
        <v>135</v>
      </c>
      <c r="H182" s="6">
        <v>63700</v>
      </c>
      <c r="I182" s="6">
        <v>63700</v>
      </c>
      <c r="J182" s="6">
        <v>276</v>
      </c>
      <c r="K182" s="6">
        <v>52465.919999999998</v>
      </c>
      <c r="L182" s="6">
        <v>52465.919999999998</v>
      </c>
      <c r="M182" s="6">
        <v>52465.919999999998</v>
      </c>
      <c r="N182" s="3" t="s">
        <v>177</v>
      </c>
      <c r="O182" s="7" t="s">
        <v>178</v>
      </c>
      <c r="P182" s="3" t="s">
        <v>179</v>
      </c>
      <c r="Q182" s="2">
        <v>44484</v>
      </c>
      <c r="R182" s="2">
        <v>44469</v>
      </c>
    </row>
    <row r="183" spans="1:18" x14ac:dyDescent="0.25">
      <c r="A183" s="3">
        <v>2021</v>
      </c>
      <c r="B183" s="2">
        <v>44378</v>
      </c>
      <c r="C183" s="2">
        <v>44469</v>
      </c>
      <c r="D183" s="3">
        <f t="shared" si="46"/>
        <v>1000</v>
      </c>
      <c r="E183" s="3">
        <f t="shared" si="50"/>
        <v>1300</v>
      </c>
      <c r="F183" s="4">
        <v>1341</v>
      </c>
      <c r="G183" s="5" t="s">
        <v>136</v>
      </c>
      <c r="H183" s="6">
        <v>1650000</v>
      </c>
      <c r="I183" s="6">
        <v>1650000</v>
      </c>
      <c r="J183" s="6">
        <v>2490.13</v>
      </c>
      <c r="K183" s="6">
        <v>1455754.07</v>
      </c>
      <c r="L183" s="6">
        <v>1455754.07</v>
      </c>
      <c r="M183" s="6">
        <v>1455754.07</v>
      </c>
      <c r="N183" s="3" t="s">
        <v>177</v>
      </c>
      <c r="O183" s="7" t="s">
        <v>178</v>
      </c>
      <c r="P183" s="3" t="s">
        <v>179</v>
      </c>
      <c r="Q183" s="2">
        <v>44484</v>
      </c>
      <c r="R183" s="2">
        <v>44469</v>
      </c>
    </row>
    <row r="184" spans="1:18" x14ac:dyDescent="0.25">
      <c r="A184" s="3">
        <v>2021</v>
      </c>
      <c r="B184" s="2">
        <v>44378</v>
      </c>
      <c r="C184" s="2">
        <v>44469</v>
      </c>
      <c r="D184" s="3">
        <f t="shared" si="46"/>
        <v>1000</v>
      </c>
      <c r="E184" s="3">
        <f t="shared" si="50"/>
        <v>1300</v>
      </c>
      <c r="F184" s="4">
        <v>1342</v>
      </c>
      <c r="G184" s="5" t="s">
        <v>133</v>
      </c>
      <c r="H184" s="6">
        <v>6200000</v>
      </c>
      <c r="I184" s="6">
        <v>6075840</v>
      </c>
      <c r="J184" s="6">
        <v>7800</v>
      </c>
      <c r="K184" s="6">
        <v>5889098</v>
      </c>
      <c r="L184" s="6">
        <v>5889098</v>
      </c>
      <c r="M184" s="6">
        <v>5889098</v>
      </c>
      <c r="N184" s="3" t="s">
        <v>177</v>
      </c>
      <c r="O184" s="7" t="s">
        <v>178</v>
      </c>
      <c r="P184" s="3" t="s">
        <v>179</v>
      </c>
      <c r="Q184" s="2">
        <v>44484</v>
      </c>
      <c r="R184" s="2">
        <v>44469</v>
      </c>
    </row>
    <row r="185" spans="1:18" x14ac:dyDescent="0.25">
      <c r="A185" s="3">
        <v>2021</v>
      </c>
      <c r="B185" s="2">
        <v>44378</v>
      </c>
      <c r="C185" s="2">
        <v>44469</v>
      </c>
      <c r="D185" s="3">
        <f t="shared" si="46"/>
        <v>1000</v>
      </c>
      <c r="E185" s="3">
        <f t="shared" ref="E185:E190" si="51">MID(F185,1,2)+1485</f>
        <v>1500</v>
      </c>
      <c r="F185" s="4">
        <v>1511</v>
      </c>
      <c r="G185" s="5" t="s">
        <v>137</v>
      </c>
      <c r="H185" s="6">
        <v>30500000</v>
      </c>
      <c r="I185" s="6">
        <v>30500000</v>
      </c>
      <c r="J185" s="6">
        <v>0</v>
      </c>
      <c r="K185" s="6">
        <v>22030946.100000001</v>
      </c>
      <c r="L185" s="6">
        <v>22030946.100000001</v>
      </c>
      <c r="M185" s="6">
        <v>22030946.100000001</v>
      </c>
      <c r="N185" s="3" t="s">
        <v>177</v>
      </c>
      <c r="O185" s="7" t="s">
        <v>178</v>
      </c>
      <c r="P185" s="3" t="s">
        <v>179</v>
      </c>
      <c r="Q185" s="2">
        <v>44484</v>
      </c>
      <c r="R185" s="2">
        <v>44469</v>
      </c>
    </row>
    <row r="186" spans="1:18" x14ac:dyDescent="0.25">
      <c r="A186" s="3">
        <v>2021</v>
      </c>
      <c r="B186" s="2">
        <v>44378</v>
      </c>
      <c r="C186" s="2">
        <v>44469</v>
      </c>
      <c r="D186" s="3">
        <f t="shared" si="46"/>
        <v>1000</v>
      </c>
      <c r="E186" s="3">
        <f t="shared" si="51"/>
        <v>1500</v>
      </c>
      <c r="F186" s="4">
        <v>1541</v>
      </c>
      <c r="G186" s="5" t="s">
        <v>134</v>
      </c>
      <c r="H186" s="6">
        <v>5650000</v>
      </c>
      <c r="I186" s="6">
        <v>5650000</v>
      </c>
      <c r="J186" s="6">
        <v>0</v>
      </c>
      <c r="K186" s="6">
        <v>5521061</v>
      </c>
      <c r="L186" s="6">
        <v>5521061</v>
      </c>
      <c r="M186" s="6">
        <v>5521061</v>
      </c>
      <c r="N186" s="3" t="s">
        <v>177</v>
      </c>
      <c r="O186" s="7" t="s">
        <v>178</v>
      </c>
      <c r="P186" s="3" t="s">
        <v>179</v>
      </c>
      <c r="Q186" s="2">
        <v>44484</v>
      </c>
      <c r="R186" s="2">
        <v>44469</v>
      </c>
    </row>
    <row r="187" spans="1:18" x14ac:dyDescent="0.25">
      <c r="A187" s="3">
        <v>2021</v>
      </c>
      <c r="B187" s="2">
        <v>44378</v>
      </c>
      <c r="C187" s="2">
        <v>44469</v>
      </c>
      <c r="D187" s="3">
        <f t="shared" si="46"/>
        <v>1000</v>
      </c>
      <c r="E187" s="3">
        <f t="shared" si="51"/>
        <v>1500</v>
      </c>
      <c r="F187" s="4">
        <v>1541</v>
      </c>
      <c r="G187" s="5" t="s">
        <v>134</v>
      </c>
      <c r="H187" s="6">
        <v>0</v>
      </c>
      <c r="I187" s="6">
        <v>248160</v>
      </c>
      <c r="J187" s="6">
        <v>0</v>
      </c>
      <c r="K187" s="6">
        <v>248160</v>
      </c>
      <c r="L187" s="6">
        <v>248160</v>
      </c>
      <c r="M187" s="6">
        <v>248160</v>
      </c>
      <c r="N187" s="3" t="s">
        <v>177</v>
      </c>
      <c r="O187" s="7" t="s">
        <v>178</v>
      </c>
      <c r="P187" s="3" t="s">
        <v>179</v>
      </c>
      <c r="Q187" s="2">
        <v>44484</v>
      </c>
      <c r="R187" s="2">
        <v>44469</v>
      </c>
    </row>
    <row r="188" spans="1:18" x14ac:dyDescent="0.25">
      <c r="A188" s="3">
        <v>2021</v>
      </c>
      <c r="B188" s="2">
        <v>44378</v>
      </c>
      <c r="C188" s="2">
        <v>44469</v>
      </c>
      <c r="D188" s="3">
        <f t="shared" si="46"/>
        <v>1000</v>
      </c>
      <c r="E188" s="3">
        <f t="shared" si="51"/>
        <v>1500</v>
      </c>
      <c r="F188" s="4">
        <v>1541</v>
      </c>
      <c r="G188" s="5" t="s">
        <v>134</v>
      </c>
      <c r="H188" s="6">
        <v>36500000</v>
      </c>
      <c r="I188" s="6">
        <v>36500000</v>
      </c>
      <c r="J188" s="6">
        <v>0</v>
      </c>
      <c r="K188" s="6">
        <v>16302565.9</v>
      </c>
      <c r="L188" s="6">
        <v>16302565.9</v>
      </c>
      <c r="M188" s="6">
        <v>16302565.9</v>
      </c>
      <c r="N188" s="3" t="s">
        <v>177</v>
      </c>
      <c r="O188" s="7" t="s">
        <v>178</v>
      </c>
      <c r="P188" s="3" t="s">
        <v>179</v>
      </c>
      <c r="Q188" s="2">
        <v>44484</v>
      </c>
      <c r="R188" s="2">
        <v>44469</v>
      </c>
    </row>
    <row r="189" spans="1:18" x14ac:dyDescent="0.25">
      <c r="A189" s="3">
        <v>2021</v>
      </c>
      <c r="B189" s="2">
        <v>44378</v>
      </c>
      <c r="C189" s="2">
        <v>44469</v>
      </c>
      <c r="D189" s="3">
        <f t="shared" si="46"/>
        <v>1000</v>
      </c>
      <c r="E189" s="3">
        <f t="shared" si="51"/>
        <v>1500</v>
      </c>
      <c r="F189" s="4">
        <v>1541</v>
      </c>
      <c r="G189" s="5" t="s">
        <v>134</v>
      </c>
      <c r="H189" s="6">
        <v>1850000</v>
      </c>
      <c r="I189" s="6">
        <v>1726000</v>
      </c>
      <c r="J189" s="6">
        <v>0</v>
      </c>
      <c r="K189" s="6">
        <v>1726000</v>
      </c>
      <c r="L189" s="6">
        <v>1726000</v>
      </c>
      <c r="M189" s="6">
        <v>1726000</v>
      </c>
      <c r="N189" s="3" t="s">
        <v>177</v>
      </c>
      <c r="O189" s="7" t="s">
        <v>178</v>
      </c>
      <c r="P189" s="3" t="s">
        <v>179</v>
      </c>
      <c r="Q189" s="2">
        <v>44484</v>
      </c>
      <c r="R189" s="2">
        <v>44469</v>
      </c>
    </row>
    <row r="190" spans="1:18" x14ac:dyDescent="0.25">
      <c r="A190" s="3">
        <v>2021</v>
      </c>
      <c r="B190" s="2">
        <v>44378</v>
      </c>
      <c r="C190" s="2">
        <v>44469</v>
      </c>
      <c r="D190" s="3">
        <f t="shared" si="46"/>
        <v>1000</v>
      </c>
      <c r="E190" s="3">
        <f t="shared" si="51"/>
        <v>1500</v>
      </c>
      <c r="F190" s="4">
        <v>1543</v>
      </c>
      <c r="G190" s="5" t="s">
        <v>138</v>
      </c>
      <c r="H190" s="6">
        <v>121500</v>
      </c>
      <c r="I190" s="6">
        <v>121500</v>
      </c>
      <c r="J190" s="6">
        <v>0</v>
      </c>
      <c r="K190" s="6">
        <v>31655.32</v>
      </c>
      <c r="L190" s="6">
        <v>31655.32</v>
      </c>
      <c r="M190" s="6">
        <v>31655.32</v>
      </c>
      <c r="N190" s="3" t="s">
        <v>177</v>
      </c>
      <c r="O190" s="7" t="s">
        <v>178</v>
      </c>
      <c r="P190" s="3" t="s">
        <v>179</v>
      </c>
      <c r="Q190" s="2">
        <v>44484</v>
      </c>
      <c r="R190" s="2">
        <v>44469</v>
      </c>
    </row>
    <row r="191" spans="1:18" x14ac:dyDescent="0.25">
      <c r="A191" s="3">
        <v>2021</v>
      </c>
      <c r="B191" s="2">
        <v>44378</v>
      </c>
      <c r="C191" s="2">
        <v>44469</v>
      </c>
      <c r="D191" s="3">
        <f t="shared" si="46"/>
        <v>1000</v>
      </c>
      <c r="E191" s="3">
        <f>MID(F191,1,2)+1683</f>
        <v>1700</v>
      </c>
      <c r="F191" s="4">
        <v>1711</v>
      </c>
      <c r="G191" s="5" t="s">
        <v>139</v>
      </c>
      <c r="H191" s="6">
        <v>250000</v>
      </c>
      <c r="I191" s="6">
        <v>250000</v>
      </c>
      <c r="J191" s="6">
        <v>0</v>
      </c>
      <c r="K191" s="6">
        <v>126900</v>
      </c>
      <c r="L191" s="6">
        <v>126900</v>
      </c>
      <c r="M191" s="6">
        <v>126900</v>
      </c>
      <c r="N191" s="3" t="s">
        <v>177</v>
      </c>
      <c r="O191" s="7" t="s">
        <v>178</v>
      </c>
      <c r="P191" s="3" t="s">
        <v>179</v>
      </c>
      <c r="Q191" s="2">
        <v>44484</v>
      </c>
      <c r="R191" s="2">
        <v>44469</v>
      </c>
    </row>
    <row r="192" spans="1:18" x14ac:dyDescent="0.25">
      <c r="A192" s="3">
        <v>2021</v>
      </c>
      <c r="B192" s="2">
        <v>44378</v>
      </c>
      <c r="C192" s="2">
        <v>44469</v>
      </c>
      <c r="D192" s="3">
        <f t="shared" si="46"/>
        <v>1000</v>
      </c>
      <c r="E192" s="3">
        <f t="shared" ref="E192:E194" si="52">MID(F192,1,2)+1683</f>
        <v>1700</v>
      </c>
      <c r="F192" s="4">
        <v>1713</v>
      </c>
      <c r="G192" s="5" t="s">
        <v>140</v>
      </c>
      <c r="H192" s="6">
        <v>4400000</v>
      </c>
      <c r="I192" s="6">
        <v>4400000</v>
      </c>
      <c r="J192" s="6">
        <v>0</v>
      </c>
      <c r="K192" s="6">
        <v>0</v>
      </c>
      <c r="L192" s="6">
        <v>0</v>
      </c>
      <c r="M192" s="6">
        <v>0</v>
      </c>
      <c r="N192" s="3" t="s">
        <v>177</v>
      </c>
      <c r="O192" s="7" t="s">
        <v>178</v>
      </c>
      <c r="P192" s="3" t="s">
        <v>179</v>
      </c>
      <c r="Q192" s="2">
        <v>44484</v>
      </c>
      <c r="R192" s="2">
        <v>44469</v>
      </c>
    </row>
    <row r="193" spans="1:18" x14ac:dyDescent="0.25">
      <c r="A193" s="3">
        <v>2021</v>
      </c>
      <c r="B193" s="2">
        <v>44378</v>
      </c>
      <c r="C193" s="2">
        <v>44469</v>
      </c>
      <c r="D193" s="3">
        <f t="shared" si="46"/>
        <v>1000</v>
      </c>
      <c r="E193" s="3">
        <f t="shared" si="52"/>
        <v>1700</v>
      </c>
      <c r="F193" s="4">
        <v>1714</v>
      </c>
      <c r="G193" s="5" t="s">
        <v>141</v>
      </c>
      <c r="H193" s="6">
        <v>11000000</v>
      </c>
      <c r="I193" s="6">
        <v>14250282.68</v>
      </c>
      <c r="J193" s="6">
        <v>17155.599999999999</v>
      </c>
      <c r="K193" s="6">
        <v>13864509.199999999</v>
      </c>
      <c r="L193" s="6">
        <v>13864509.199999999</v>
      </c>
      <c r="M193" s="6">
        <v>13864509.199999999</v>
      </c>
      <c r="N193" s="3" t="s">
        <v>177</v>
      </c>
      <c r="O193" s="7" t="s">
        <v>178</v>
      </c>
      <c r="P193" s="3" t="s">
        <v>179</v>
      </c>
      <c r="Q193" s="2">
        <v>44484</v>
      </c>
      <c r="R193" s="2">
        <v>44469</v>
      </c>
    </row>
    <row r="194" spans="1:18" x14ac:dyDescent="0.25">
      <c r="A194" s="3">
        <v>2021</v>
      </c>
      <c r="B194" s="2">
        <v>44378</v>
      </c>
      <c r="C194" s="2">
        <v>44469</v>
      </c>
      <c r="D194" s="3">
        <f t="shared" si="46"/>
        <v>1000</v>
      </c>
      <c r="E194" s="3">
        <f t="shared" si="52"/>
        <v>1700</v>
      </c>
      <c r="F194" s="4">
        <v>1719</v>
      </c>
      <c r="G194" s="5" t="s">
        <v>142</v>
      </c>
      <c r="H194" s="6">
        <v>10000</v>
      </c>
      <c r="I194" s="6">
        <v>10000</v>
      </c>
      <c r="J194" s="6">
        <v>0</v>
      </c>
      <c r="K194" s="6">
        <v>0</v>
      </c>
      <c r="L194" s="6">
        <v>0</v>
      </c>
      <c r="M194" s="6">
        <v>0</v>
      </c>
      <c r="N194" s="3" t="s">
        <v>177</v>
      </c>
      <c r="O194" s="7" t="s">
        <v>178</v>
      </c>
      <c r="P194" s="3" t="s">
        <v>179</v>
      </c>
      <c r="Q194" s="2">
        <v>44484</v>
      </c>
      <c r="R194" s="2">
        <v>44469</v>
      </c>
    </row>
    <row r="195" spans="1:18" x14ac:dyDescent="0.25">
      <c r="A195" s="3">
        <v>2021</v>
      </c>
      <c r="B195" s="2">
        <v>44378</v>
      </c>
      <c r="C195" s="2">
        <v>44469</v>
      </c>
      <c r="D195" s="3">
        <f t="shared" si="46"/>
        <v>1000</v>
      </c>
      <c r="E195" s="3">
        <f>MID(F195,1,2)+1485</f>
        <v>1500</v>
      </c>
      <c r="F195" s="4">
        <v>1541</v>
      </c>
      <c r="G195" s="5" t="s">
        <v>134</v>
      </c>
      <c r="H195" s="6">
        <v>0</v>
      </c>
      <c r="I195" s="6">
        <v>10000000</v>
      </c>
      <c r="J195" s="6">
        <v>0</v>
      </c>
      <c r="K195" s="6">
        <v>0</v>
      </c>
      <c r="L195" s="6">
        <v>0</v>
      </c>
      <c r="M195" s="6">
        <v>0</v>
      </c>
      <c r="N195" s="3" t="s">
        <v>177</v>
      </c>
      <c r="O195" s="7" t="s">
        <v>178</v>
      </c>
      <c r="P195" s="3" t="s">
        <v>179</v>
      </c>
      <c r="Q195" s="2">
        <v>44484</v>
      </c>
      <c r="R195" s="2">
        <v>44469</v>
      </c>
    </row>
    <row r="196" spans="1:18" x14ac:dyDescent="0.25">
      <c r="A196" s="3">
        <v>2021</v>
      </c>
      <c r="B196" s="2">
        <v>44378</v>
      </c>
      <c r="C196" s="2">
        <v>44469</v>
      </c>
      <c r="D196" s="3">
        <f t="shared" si="46"/>
        <v>1000</v>
      </c>
      <c r="E196" s="3">
        <f>MID(F196,1,2)+1188</f>
        <v>1200</v>
      </c>
      <c r="F196" s="4">
        <v>1211</v>
      </c>
      <c r="G196" s="5" t="s">
        <v>59</v>
      </c>
      <c r="H196" s="6">
        <v>0</v>
      </c>
      <c r="I196" s="6">
        <v>48750</v>
      </c>
      <c r="J196" s="6">
        <v>0</v>
      </c>
      <c r="K196" s="6">
        <v>48750</v>
      </c>
      <c r="L196" s="6">
        <v>48750</v>
      </c>
      <c r="M196" s="6">
        <v>48750</v>
      </c>
      <c r="N196" s="3" t="s">
        <v>177</v>
      </c>
      <c r="O196" s="7" t="s">
        <v>178</v>
      </c>
      <c r="P196" s="3" t="s">
        <v>179</v>
      </c>
      <c r="Q196" s="2">
        <v>44484</v>
      </c>
      <c r="R196" s="2">
        <v>44469</v>
      </c>
    </row>
    <row r="197" spans="1:18" x14ac:dyDescent="0.25">
      <c r="A197" s="3">
        <v>2021</v>
      </c>
      <c r="B197" s="2">
        <v>44378</v>
      </c>
      <c r="C197" s="2">
        <v>44469</v>
      </c>
      <c r="D197" s="3">
        <f>MID(F197,1,1)+2997</f>
        <v>3000</v>
      </c>
      <c r="E197" s="3">
        <f>MID(F197,1,2)+3168</f>
        <v>3200</v>
      </c>
      <c r="F197" s="4">
        <v>3291</v>
      </c>
      <c r="G197" s="5" t="s">
        <v>143</v>
      </c>
      <c r="H197" s="6">
        <v>200000</v>
      </c>
      <c r="I197" s="6">
        <v>200000</v>
      </c>
      <c r="J197" s="6">
        <v>0</v>
      </c>
      <c r="K197" s="6">
        <v>0</v>
      </c>
      <c r="L197" s="6">
        <v>0</v>
      </c>
      <c r="M197" s="6">
        <v>0</v>
      </c>
      <c r="N197" s="3" t="s">
        <v>177</v>
      </c>
      <c r="O197" s="7" t="s">
        <v>178</v>
      </c>
      <c r="P197" s="3" t="s">
        <v>179</v>
      </c>
      <c r="Q197" s="2">
        <v>44484</v>
      </c>
      <c r="R197" s="2">
        <v>44469</v>
      </c>
    </row>
    <row r="198" spans="1:18" x14ac:dyDescent="0.25">
      <c r="A198" s="3">
        <v>2021</v>
      </c>
      <c r="B198" s="2">
        <v>44378</v>
      </c>
      <c r="C198" s="2">
        <v>44469</v>
      </c>
      <c r="D198" s="3">
        <f>MID(F198,1,1)+999</f>
        <v>1000</v>
      </c>
      <c r="E198" s="3">
        <f>MID(F198,1,2)+1188</f>
        <v>1200</v>
      </c>
      <c r="F198" s="4">
        <v>1211</v>
      </c>
      <c r="G198" s="5" t="s">
        <v>59</v>
      </c>
      <c r="H198" s="6">
        <v>0</v>
      </c>
      <c r="I198" s="6">
        <v>518417</v>
      </c>
      <c r="J198" s="6">
        <v>0</v>
      </c>
      <c r="K198" s="6">
        <v>518417</v>
      </c>
      <c r="L198" s="6">
        <v>518417</v>
      </c>
      <c r="M198" s="6">
        <v>518417</v>
      </c>
      <c r="N198" s="3" t="s">
        <v>177</v>
      </c>
      <c r="O198" s="7" t="s">
        <v>178</v>
      </c>
      <c r="P198" s="3" t="s">
        <v>179</v>
      </c>
      <c r="Q198" s="2">
        <v>44484</v>
      </c>
      <c r="R198" s="2">
        <v>44469</v>
      </c>
    </row>
    <row r="199" spans="1:18" x14ac:dyDescent="0.25">
      <c r="A199" s="3">
        <v>2021</v>
      </c>
      <c r="B199" s="2">
        <v>44378</v>
      </c>
      <c r="C199" s="2">
        <v>44469</v>
      </c>
      <c r="D199" s="3">
        <f>MID(F199,1,1)+1998</f>
        <v>2000</v>
      </c>
      <c r="E199" s="3">
        <f>MID(F199,1,2)+2673</f>
        <v>2700</v>
      </c>
      <c r="F199" s="4">
        <v>2711</v>
      </c>
      <c r="G199" s="5" t="s">
        <v>56</v>
      </c>
      <c r="H199" s="6">
        <v>1800000</v>
      </c>
      <c r="I199" s="6">
        <v>1299947.04</v>
      </c>
      <c r="J199" s="6">
        <v>1299947.04</v>
      </c>
      <c r="K199" s="6">
        <v>0</v>
      </c>
      <c r="L199" s="6">
        <v>0</v>
      </c>
      <c r="M199" s="6">
        <v>0</v>
      </c>
      <c r="N199" s="3" t="s">
        <v>177</v>
      </c>
      <c r="O199" s="7" t="s">
        <v>178</v>
      </c>
      <c r="P199" s="3" t="s">
        <v>179</v>
      </c>
      <c r="Q199" s="2">
        <v>44484</v>
      </c>
      <c r="R199" s="2">
        <v>44469</v>
      </c>
    </row>
    <row r="200" spans="1:18" x14ac:dyDescent="0.25">
      <c r="A200" s="3">
        <v>2021</v>
      </c>
      <c r="B200" s="2">
        <v>44378</v>
      </c>
      <c r="C200" s="2">
        <v>44469</v>
      </c>
      <c r="D200" s="3">
        <f t="shared" ref="D200:D201" si="53">MID(F200,1,1)+2997</f>
        <v>3000</v>
      </c>
      <c r="E200" s="3">
        <f>MID(F200,1,2)+3069</f>
        <v>3100</v>
      </c>
      <c r="F200" s="4">
        <v>3121</v>
      </c>
      <c r="G200" s="5" t="s">
        <v>144</v>
      </c>
      <c r="H200" s="6">
        <v>700000</v>
      </c>
      <c r="I200" s="6">
        <v>700000</v>
      </c>
      <c r="J200" s="6">
        <v>666930.4</v>
      </c>
      <c r="K200" s="6">
        <v>33060</v>
      </c>
      <c r="L200" s="6">
        <v>33060</v>
      </c>
      <c r="M200" s="6">
        <v>33060</v>
      </c>
      <c r="N200" s="3" t="s">
        <v>177</v>
      </c>
      <c r="O200" s="7" t="s">
        <v>178</v>
      </c>
      <c r="P200" s="3" t="s">
        <v>179</v>
      </c>
      <c r="Q200" s="2">
        <v>44484</v>
      </c>
      <c r="R200" s="2">
        <v>44469</v>
      </c>
    </row>
    <row r="201" spans="1:18" x14ac:dyDescent="0.25">
      <c r="A201" s="3">
        <v>2021</v>
      </c>
      <c r="B201" s="2">
        <v>44378</v>
      </c>
      <c r="C201" s="2">
        <v>44469</v>
      </c>
      <c r="D201" s="3">
        <f t="shared" si="53"/>
        <v>3000</v>
      </c>
      <c r="E201" s="3">
        <f>MID(F201,1,2)+3465</f>
        <v>3500</v>
      </c>
      <c r="F201" s="4">
        <v>3571</v>
      </c>
      <c r="G201" s="5" t="s">
        <v>67</v>
      </c>
      <c r="H201" s="6">
        <v>500000</v>
      </c>
      <c r="I201" s="6">
        <v>500000</v>
      </c>
      <c r="J201" s="6">
        <v>0</v>
      </c>
      <c r="K201" s="6">
        <v>0</v>
      </c>
      <c r="L201" s="6">
        <v>0</v>
      </c>
      <c r="M201" s="6">
        <v>0</v>
      </c>
      <c r="N201" s="3" t="s">
        <v>177</v>
      </c>
      <c r="O201" s="7" t="s">
        <v>178</v>
      </c>
      <c r="P201" s="3" t="s">
        <v>179</v>
      </c>
      <c r="Q201" s="2">
        <v>44484</v>
      </c>
      <c r="R201" s="2">
        <v>44469</v>
      </c>
    </row>
    <row r="202" spans="1:18" x14ac:dyDescent="0.25">
      <c r="A202" s="3">
        <v>2021</v>
      </c>
      <c r="B202" s="2">
        <v>44378</v>
      </c>
      <c r="C202" s="2">
        <v>44469</v>
      </c>
      <c r="D202" s="3">
        <f t="shared" ref="D202:D203" si="54">MID(F202,1,1)+1998</f>
        <v>2000</v>
      </c>
      <c r="E202" s="3">
        <f>MID(F202,1,2)+2475</f>
        <v>2500</v>
      </c>
      <c r="F202" s="4">
        <v>2591</v>
      </c>
      <c r="G202" s="5" t="s">
        <v>145</v>
      </c>
      <c r="H202" s="6">
        <v>800000</v>
      </c>
      <c r="I202" s="6">
        <v>800000</v>
      </c>
      <c r="J202" s="6">
        <v>124966.8</v>
      </c>
      <c r="K202" s="6">
        <v>672730.4</v>
      </c>
      <c r="L202" s="6">
        <v>672730.4</v>
      </c>
      <c r="M202" s="6">
        <v>672730.4</v>
      </c>
      <c r="N202" s="3" t="s">
        <v>177</v>
      </c>
      <c r="O202" s="7" t="s">
        <v>178</v>
      </c>
      <c r="P202" s="3" t="s">
        <v>179</v>
      </c>
      <c r="Q202" s="2">
        <v>44484</v>
      </c>
      <c r="R202" s="2">
        <v>44469</v>
      </c>
    </row>
    <row r="203" spans="1:18" x14ac:dyDescent="0.25">
      <c r="A203" s="3">
        <v>2021</v>
      </c>
      <c r="B203" s="2">
        <v>44378</v>
      </c>
      <c r="C203" s="2">
        <v>44469</v>
      </c>
      <c r="D203" s="3">
        <f t="shared" si="54"/>
        <v>2000</v>
      </c>
      <c r="E203" s="3">
        <f>MID(F203,1,2)+2673</f>
        <v>2700</v>
      </c>
      <c r="F203" s="4">
        <v>2731</v>
      </c>
      <c r="G203" s="5" t="s">
        <v>146</v>
      </c>
      <c r="H203" s="6">
        <v>400000</v>
      </c>
      <c r="I203" s="6">
        <v>400000</v>
      </c>
      <c r="J203" s="6">
        <v>399968</v>
      </c>
      <c r="K203" s="6">
        <v>0</v>
      </c>
      <c r="L203" s="6">
        <v>0</v>
      </c>
      <c r="M203" s="6">
        <v>0</v>
      </c>
      <c r="N203" s="3" t="s">
        <v>177</v>
      </c>
      <c r="O203" s="7" t="s">
        <v>178</v>
      </c>
      <c r="P203" s="3" t="s">
        <v>179</v>
      </c>
      <c r="Q203" s="2">
        <v>44484</v>
      </c>
      <c r="R203" s="2">
        <v>44469</v>
      </c>
    </row>
    <row r="204" spans="1:18" x14ac:dyDescent="0.25">
      <c r="A204" s="3">
        <v>2021</v>
      </c>
      <c r="B204" s="2">
        <v>44378</v>
      </c>
      <c r="C204" s="2">
        <v>44469</v>
      </c>
      <c r="D204" s="3">
        <f>MID(F204,1,1)+2997</f>
        <v>3000</v>
      </c>
      <c r="E204" s="3">
        <f>MID(F204,1,2)+3762</f>
        <v>3800</v>
      </c>
      <c r="F204" s="4">
        <v>3821</v>
      </c>
      <c r="G204" s="5" t="s">
        <v>62</v>
      </c>
      <c r="H204" s="6">
        <v>10379496</v>
      </c>
      <c r="I204" s="6">
        <v>5549976</v>
      </c>
      <c r="J204" s="6">
        <v>3249999.38</v>
      </c>
      <c r="K204" s="6">
        <v>299976</v>
      </c>
      <c r="L204" s="6">
        <v>299976</v>
      </c>
      <c r="M204" s="6">
        <v>299976</v>
      </c>
      <c r="N204" s="3" t="s">
        <v>177</v>
      </c>
      <c r="O204" s="7" t="s">
        <v>178</v>
      </c>
      <c r="P204" s="3" t="s">
        <v>179</v>
      </c>
      <c r="Q204" s="2">
        <v>44484</v>
      </c>
      <c r="R204" s="2">
        <v>44469</v>
      </c>
    </row>
    <row r="205" spans="1:18" x14ac:dyDescent="0.25">
      <c r="A205" s="3">
        <v>2021</v>
      </c>
      <c r="B205" s="2">
        <v>44378</v>
      </c>
      <c r="C205" s="2">
        <v>44469</v>
      </c>
      <c r="D205" s="3">
        <f t="shared" ref="D205:D206" si="55">MID(F205,1,1)+1998</f>
        <v>2000</v>
      </c>
      <c r="E205" s="3">
        <f>MID(F205,1,2)+2079</f>
        <v>2100</v>
      </c>
      <c r="F205" s="4">
        <v>2171</v>
      </c>
      <c r="G205" s="5" t="s">
        <v>55</v>
      </c>
      <c r="H205" s="6">
        <v>2500000</v>
      </c>
      <c r="I205" s="6">
        <v>2500000</v>
      </c>
      <c r="J205" s="6">
        <v>2499894.2400000002</v>
      </c>
      <c r="K205" s="6">
        <v>0</v>
      </c>
      <c r="L205" s="6">
        <v>0</v>
      </c>
      <c r="M205" s="6">
        <v>0</v>
      </c>
      <c r="N205" s="3" t="s">
        <v>177</v>
      </c>
      <c r="O205" s="7" t="s">
        <v>178</v>
      </c>
      <c r="P205" s="3" t="s">
        <v>179</v>
      </c>
      <c r="Q205" s="2">
        <v>44484</v>
      </c>
      <c r="R205" s="2">
        <v>44469</v>
      </c>
    </row>
    <row r="206" spans="1:18" x14ac:dyDescent="0.25">
      <c r="A206" s="3">
        <v>2021</v>
      </c>
      <c r="B206" s="2">
        <v>44378</v>
      </c>
      <c r="C206" s="2">
        <v>44469</v>
      </c>
      <c r="D206" s="3">
        <f t="shared" si="55"/>
        <v>2000</v>
      </c>
      <c r="E206" s="3">
        <f>MID(F206,1,2)+2673</f>
        <v>2700</v>
      </c>
      <c r="F206" s="4">
        <v>2711</v>
      </c>
      <c r="G206" s="5" t="s">
        <v>56</v>
      </c>
      <c r="H206" s="6">
        <v>50000</v>
      </c>
      <c r="I206" s="6">
        <v>50000</v>
      </c>
      <c r="J206" s="6">
        <v>0</v>
      </c>
      <c r="K206" s="6">
        <v>0</v>
      </c>
      <c r="L206" s="6">
        <v>0</v>
      </c>
      <c r="M206" s="6">
        <v>0</v>
      </c>
      <c r="N206" s="3" t="s">
        <v>177</v>
      </c>
      <c r="O206" s="7" t="s">
        <v>178</v>
      </c>
      <c r="P206" s="3" t="s">
        <v>179</v>
      </c>
      <c r="Q206" s="2">
        <v>44484</v>
      </c>
      <c r="R206" s="2">
        <v>44469</v>
      </c>
    </row>
    <row r="207" spans="1:18" x14ac:dyDescent="0.25">
      <c r="A207" s="3">
        <v>2021</v>
      </c>
      <c r="B207" s="2">
        <v>44378</v>
      </c>
      <c r="C207" s="2">
        <v>44469</v>
      </c>
      <c r="D207" s="3">
        <f t="shared" ref="D207:D209" si="56">MID(F207,1,1)+2997</f>
        <v>3000</v>
      </c>
      <c r="E207" s="3">
        <f t="shared" ref="E207:E208" si="57">MID(F207,1,2)+3762</f>
        <v>3800</v>
      </c>
      <c r="F207" s="4">
        <v>3821</v>
      </c>
      <c r="G207" s="5" t="s">
        <v>62</v>
      </c>
      <c r="H207" s="6">
        <v>2620504</v>
      </c>
      <c r="I207" s="6">
        <v>2620504</v>
      </c>
      <c r="J207" s="6">
        <v>0</v>
      </c>
      <c r="K207" s="6">
        <v>2499999.52</v>
      </c>
      <c r="L207" s="6">
        <v>2499999.52</v>
      </c>
      <c r="M207" s="6">
        <v>2499999.52</v>
      </c>
      <c r="N207" s="3" t="s">
        <v>177</v>
      </c>
      <c r="O207" s="7" t="s">
        <v>178</v>
      </c>
      <c r="P207" s="3" t="s">
        <v>179</v>
      </c>
      <c r="Q207" s="2">
        <v>44484</v>
      </c>
      <c r="R207" s="2">
        <v>44469</v>
      </c>
    </row>
    <row r="208" spans="1:18" x14ac:dyDescent="0.25">
      <c r="A208" s="3">
        <v>2021</v>
      </c>
      <c r="B208" s="2">
        <v>44378</v>
      </c>
      <c r="C208" s="2">
        <v>44469</v>
      </c>
      <c r="D208" s="3">
        <f t="shared" si="56"/>
        <v>3000</v>
      </c>
      <c r="E208" s="3">
        <f t="shared" si="57"/>
        <v>3800</v>
      </c>
      <c r="F208" s="4">
        <v>3822</v>
      </c>
      <c r="G208" s="5" t="s">
        <v>147</v>
      </c>
      <c r="H208" s="6">
        <v>500000</v>
      </c>
      <c r="I208" s="6">
        <v>500000</v>
      </c>
      <c r="J208" s="6">
        <v>499902</v>
      </c>
      <c r="K208" s="6">
        <v>0</v>
      </c>
      <c r="L208" s="6">
        <v>0</v>
      </c>
      <c r="M208" s="6">
        <v>0</v>
      </c>
      <c r="N208" s="3" t="s">
        <v>177</v>
      </c>
      <c r="O208" s="7" t="s">
        <v>178</v>
      </c>
      <c r="P208" s="3" t="s">
        <v>179</v>
      </c>
      <c r="Q208" s="2">
        <v>44484</v>
      </c>
      <c r="R208" s="2">
        <v>44469</v>
      </c>
    </row>
    <row r="209" spans="1:18" x14ac:dyDescent="0.25">
      <c r="A209" s="3">
        <v>2021</v>
      </c>
      <c r="B209" s="2">
        <v>44378</v>
      </c>
      <c r="C209" s="2">
        <v>44469</v>
      </c>
      <c r="D209" s="3">
        <f t="shared" si="56"/>
        <v>3000</v>
      </c>
      <c r="E209" s="3">
        <f>MID(F209,1,2)+3168</f>
        <v>3200</v>
      </c>
      <c r="F209" s="4">
        <v>3291</v>
      </c>
      <c r="G209" s="5" t="s">
        <v>143</v>
      </c>
      <c r="H209" s="6">
        <v>2017672</v>
      </c>
      <c r="I209" s="6">
        <v>1517672</v>
      </c>
      <c r="J209" s="6">
        <v>0</v>
      </c>
      <c r="K209" s="6">
        <v>0</v>
      </c>
      <c r="L209" s="6">
        <v>0</v>
      </c>
      <c r="M209" s="6">
        <v>0</v>
      </c>
      <c r="N209" s="3" t="s">
        <v>177</v>
      </c>
      <c r="O209" s="7" t="s">
        <v>178</v>
      </c>
      <c r="P209" s="3" t="s">
        <v>179</v>
      </c>
      <c r="Q209" s="2">
        <v>44484</v>
      </c>
      <c r="R209" s="2">
        <v>44469</v>
      </c>
    </row>
    <row r="210" spans="1:18" x14ac:dyDescent="0.25">
      <c r="A210" s="3">
        <v>2021</v>
      </c>
      <c r="B210" s="2">
        <v>44378</v>
      </c>
      <c r="C210" s="2">
        <v>44469</v>
      </c>
      <c r="D210" s="3">
        <f t="shared" ref="D210:D212" si="58">MID(F210,1,1)+1998</f>
        <v>2000</v>
      </c>
      <c r="E210" s="3">
        <f>MID(F210,1,2)+2079</f>
        <v>2100</v>
      </c>
      <c r="F210" s="4">
        <v>2161</v>
      </c>
      <c r="G210" s="5" t="s">
        <v>64</v>
      </c>
      <c r="H210" s="6">
        <v>20001</v>
      </c>
      <c r="I210" s="6">
        <v>20001</v>
      </c>
      <c r="J210" s="6">
        <v>0</v>
      </c>
      <c r="K210" s="6">
        <v>20001</v>
      </c>
      <c r="L210" s="6">
        <v>20001</v>
      </c>
      <c r="M210" s="6">
        <v>20001</v>
      </c>
      <c r="N210" s="3" t="s">
        <v>177</v>
      </c>
      <c r="O210" s="7" t="s">
        <v>178</v>
      </c>
      <c r="P210" s="3" t="s">
        <v>179</v>
      </c>
      <c r="Q210" s="2">
        <v>44484</v>
      </c>
      <c r="R210" s="2">
        <v>44469</v>
      </c>
    </row>
    <row r="211" spans="1:18" x14ac:dyDescent="0.25">
      <c r="A211" s="3">
        <v>2021</v>
      </c>
      <c r="B211" s="2">
        <v>44378</v>
      </c>
      <c r="C211" s="2">
        <v>44469</v>
      </c>
      <c r="D211" s="3">
        <f t="shared" si="58"/>
        <v>2000</v>
      </c>
      <c r="E211" s="3">
        <f>MID(F211,1,2)+2178</f>
        <v>2200</v>
      </c>
      <c r="F211" s="4">
        <v>2211</v>
      </c>
      <c r="G211" s="5" t="s">
        <v>70</v>
      </c>
      <c r="H211" s="6">
        <v>420000</v>
      </c>
      <c r="I211" s="6">
        <v>420000</v>
      </c>
      <c r="J211" s="6">
        <v>420000</v>
      </c>
      <c r="K211" s="6">
        <v>0</v>
      </c>
      <c r="L211" s="6">
        <v>0</v>
      </c>
      <c r="M211" s="6">
        <v>0</v>
      </c>
      <c r="N211" s="3" t="s">
        <v>177</v>
      </c>
      <c r="O211" s="7" t="s">
        <v>178</v>
      </c>
      <c r="P211" s="3" t="s">
        <v>179</v>
      </c>
      <c r="Q211" s="2">
        <v>44484</v>
      </c>
      <c r="R211" s="2">
        <v>44469</v>
      </c>
    </row>
    <row r="212" spans="1:18" x14ac:dyDescent="0.25">
      <c r="A212" s="3">
        <v>2021</v>
      </c>
      <c r="B212" s="2">
        <v>44378</v>
      </c>
      <c r="C212" s="2">
        <v>44469</v>
      </c>
      <c r="D212" s="3">
        <f t="shared" si="58"/>
        <v>2000</v>
      </c>
      <c r="E212" s="3">
        <f>MID(F212,1,2)+2475</f>
        <v>2500</v>
      </c>
      <c r="F212" s="4">
        <v>2531</v>
      </c>
      <c r="G212" s="5" t="s">
        <v>60</v>
      </c>
      <c r="H212" s="6">
        <v>50000</v>
      </c>
      <c r="I212" s="6">
        <v>50000</v>
      </c>
      <c r="J212" s="6">
        <v>49938</v>
      </c>
      <c r="K212" s="6">
        <v>0</v>
      </c>
      <c r="L212" s="6">
        <v>0</v>
      </c>
      <c r="M212" s="6">
        <v>0</v>
      </c>
      <c r="N212" s="3" t="s">
        <v>177</v>
      </c>
      <c r="O212" s="7" t="s">
        <v>178</v>
      </c>
      <c r="P212" s="3" t="s">
        <v>179</v>
      </c>
      <c r="Q212" s="2">
        <v>44484</v>
      </c>
      <c r="R212" s="2">
        <v>44469</v>
      </c>
    </row>
    <row r="213" spans="1:18" x14ac:dyDescent="0.25">
      <c r="A213" s="3">
        <v>2021</v>
      </c>
      <c r="B213" s="2">
        <v>44378</v>
      </c>
      <c r="C213" s="2">
        <v>44469</v>
      </c>
      <c r="D213" s="3">
        <f>MID(F213,1,1)+2997</f>
        <v>3000</v>
      </c>
      <c r="E213" s="3">
        <f>MID(F213,1,2)+3069</f>
        <v>3100</v>
      </c>
      <c r="F213" s="4">
        <v>3121</v>
      </c>
      <c r="G213" s="5" t="s">
        <v>144</v>
      </c>
      <c r="H213" s="6">
        <v>50909</v>
      </c>
      <c r="I213" s="6">
        <v>50909</v>
      </c>
      <c r="J213" s="6">
        <v>0</v>
      </c>
      <c r="K213" s="6">
        <v>0</v>
      </c>
      <c r="L213" s="6">
        <v>0</v>
      </c>
      <c r="M213" s="6">
        <v>0</v>
      </c>
      <c r="N213" s="3" t="s">
        <v>177</v>
      </c>
      <c r="O213" s="7" t="s">
        <v>178</v>
      </c>
      <c r="P213" s="3" t="s">
        <v>179</v>
      </c>
      <c r="Q213" s="2">
        <v>44484</v>
      </c>
      <c r="R213" s="2">
        <v>44469</v>
      </c>
    </row>
    <row r="214" spans="1:18" x14ac:dyDescent="0.25">
      <c r="A214" s="3">
        <v>2021</v>
      </c>
      <c r="B214" s="2">
        <v>44378</v>
      </c>
      <c r="C214" s="2">
        <v>44469</v>
      </c>
      <c r="D214" s="3">
        <f>MID(F214,1,1)+1998</f>
        <v>2000</v>
      </c>
      <c r="E214" s="3">
        <f>MID(F214,1,2)+2178</f>
        <v>2200</v>
      </c>
      <c r="F214" s="4">
        <v>2231</v>
      </c>
      <c r="G214" s="5" t="s">
        <v>148</v>
      </c>
      <c r="H214" s="6">
        <v>120000</v>
      </c>
      <c r="I214" s="6">
        <v>120000</v>
      </c>
      <c r="J214" s="6">
        <v>119977.64</v>
      </c>
      <c r="K214" s="6">
        <v>0</v>
      </c>
      <c r="L214" s="6">
        <v>0</v>
      </c>
      <c r="M214" s="6">
        <v>0</v>
      </c>
      <c r="N214" s="3" t="s">
        <v>177</v>
      </c>
      <c r="O214" s="7" t="s">
        <v>178</v>
      </c>
      <c r="P214" s="3" t="s">
        <v>179</v>
      </c>
      <c r="Q214" s="2">
        <v>44484</v>
      </c>
      <c r="R214" s="2">
        <v>44469</v>
      </c>
    </row>
    <row r="215" spans="1:18" x14ac:dyDescent="0.25">
      <c r="A215" s="3">
        <v>2021</v>
      </c>
      <c r="B215" s="2">
        <v>44378</v>
      </c>
      <c r="C215" s="2">
        <v>44469</v>
      </c>
      <c r="D215" s="3">
        <f t="shared" ref="D215:D219" si="59">MID(F215,1,1)+3996</f>
        <v>4000</v>
      </c>
      <c r="E215" s="3">
        <f t="shared" ref="E215:E219" si="60">MID(F215,1,2)+4356</f>
        <v>4400</v>
      </c>
      <c r="F215" s="4">
        <v>4419</v>
      </c>
      <c r="G215" s="5" t="s">
        <v>104</v>
      </c>
      <c r="H215" s="6">
        <v>20000000</v>
      </c>
      <c r="I215" s="6">
        <v>0</v>
      </c>
      <c r="J215" s="6">
        <v>0</v>
      </c>
      <c r="K215" s="6">
        <v>0</v>
      </c>
      <c r="L215" s="6">
        <v>0</v>
      </c>
      <c r="M215" s="6">
        <v>0</v>
      </c>
      <c r="N215" s="3" t="s">
        <v>177</v>
      </c>
      <c r="O215" s="7" t="s">
        <v>178</v>
      </c>
      <c r="P215" s="3" t="s">
        <v>179</v>
      </c>
      <c r="Q215" s="2">
        <v>44484</v>
      </c>
      <c r="R215" s="2">
        <v>44469</v>
      </c>
    </row>
    <row r="216" spans="1:18" x14ac:dyDescent="0.25">
      <c r="A216" s="3">
        <v>2021</v>
      </c>
      <c r="B216" s="2">
        <v>44378</v>
      </c>
      <c r="C216" s="2">
        <v>44469</v>
      </c>
      <c r="D216" s="3">
        <f t="shared" si="59"/>
        <v>4000</v>
      </c>
      <c r="E216" s="3">
        <f t="shared" si="60"/>
        <v>4400</v>
      </c>
      <c r="F216" s="4">
        <v>4419</v>
      </c>
      <c r="G216" s="5" t="s">
        <v>104</v>
      </c>
      <c r="H216" s="6">
        <v>0</v>
      </c>
      <c r="I216" s="6">
        <v>15000000</v>
      </c>
      <c r="J216" s="6">
        <v>4934544.6100000003</v>
      </c>
      <c r="K216" s="6">
        <v>10065455.390000001</v>
      </c>
      <c r="L216" s="6">
        <v>10065455.390000001</v>
      </c>
      <c r="M216" s="6">
        <v>10065455.390000001</v>
      </c>
      <c r="N216" s="3" t="s">
        <v>177</v>
      </c>
      <c r="O216" s="7" t="s">
        <v>178</v>
      </c>
      <c r="P216" s="3" t="s">
        <v>179</v>
      </c>
      <c r="Q216" s="2">
        <v>44484</v>
      </c>
      <c r="R216" s="2">
        <v>44469</v>
      </c>
    </row>
    <row r="217" spans="1:18" x14ac:dyDescent="0.25">
      <c r="A217" s="3">
        <v>2021</v>
      </c>
      <c r="B217" s="2">
        <v>44378</v>
      </c>
      <c r="C217" s="2">
        <v>44469</v>
      </c>
      <c r="D217" s="3">
        <f t="shared" si="59"/>
        <v>4000</v>
      </c>
      <c r="E217" s="3">
        <f t="shared" si="60"/>
        <v>4400</v>
      </c>
      <c r="F217" s="4">
        <v>4419</v>
      </c>
      <c r="G217" s="5" t="s">
        <v>104</v>
      </c>
      <c r="H217" s="6">
        <v>0</v>
      </c>
      <c r="I217" s="6">
        <v>0</v>
      </c>
      <c r="J217" s="6">
        <v>0</v>
      </c>
      <c r="K217" s="6">
        <v>0</v>
      </c>
      <c r="L217" s="6">
        <v>0</v>
      </c>
      <c r="M217" s="6">
        <v>0</v>
      </c>
      <c r="N217" s="3" t="s">
        <v>177</v>
      </c>
      <c r="O217" s="7" t="s">
        <v>178</v>
      </c>
      <c r="P217" s="3" t="s">
        <v>179</v>
      </c>
      <c r="Q217" s="2">
        <v>44484</v>
      </c>
      <c r="R217" s="2">
        <v>44469</v>
      </c>
    </row>
    <row r="218" spans="1:18" x14ac:dyDescent="0.25">
      <c r="A218" s="3">
        <v>2021</v>
      </c>
      <c r="B218" s="2">
        <v>44378</v>
      </c>
      <c r="C218" s="2">
        <v>44469</v>
      </c>
      <c r="D218" s="3">
        <f t="shared" si="59"/>
        <v>4000</v>
      </c>
      <c r="E218" s="3">
        <f t="shared" si="60"/>
        <v>4400</v>
      </c>
      <c r="F218" s="4">
        <v>4419</v>
      </c>
      <c r="G218" s="5" t="s">
        <v>104</v>
      </c>
      <c r="H218" s="6">
        <v>1020000</v>
      </c>
      <c r="I218" s="6">
        <v>0</v>
      </c>
      <c r="J218" s="6">
        <v>0</v>
      </c>
      <c r="K218" s="6">
        <v>0</v>
      </c>
      <c r="L218" s="6">
        <v>0</v>
      </c>
      <c r="M218" s="6">
        <v>0</v>
      </c>
      <c r="N218" s="3" t="s">
        <v>177</v>
      </c>
      <c r="O218" s="7" t="s">
        <v>178</v>
      </c>
      <c r="P218" s="3" t="s">
        <v>179</v>
      </c>
      <c r="Q218" s="2">
        <v>44484</v>
      </c>
      <c r="R218" s="2">
        <v>44469</v>
      </c>
    </row>
    <row r="219" spans="1:18" x14ac:dyDescent="0.25">
      <c r="A219" s="3">
        <v>2021</v>
      </c>
      <c r="B219" s="2">
        <v>44378</v>
      </c>
      <c r="C219" s="2">
        <v>44469</v>
      </c>
      <c r="D219" s="3">
        <f t="shared" si="59"/>
        <v>4000</v>
      </c>
      <c r="E219" s="3">
        <f t="shared" si="60"/>
        <v>4400</v>
      </c>
      <c r="F219" s="4">
        <v>4419</v>
      </c>
      <c r="G219" s="5" t="s">
        <v>104</v>
      </c>
      <c r="H219" s="6">
        <v>2500000</v>
      </c>
      <c r="I219" s="6">
        <v>2500000</v>
      </c>
      <c r="J219" s="6">
        <v>0</v>
      </c>
      <c r="K219" s="6">
        <v>2500000</v>
      </c>
      <c r="L219" s="6">
        <v>2500000</v>
      </c>
      <c r="M219" s="6">
        <v>2500000</v>
      </c>
      <c r="N219" s="3" t="s">
        <v>177</v>
      </c>
      <c r="O219" s="7" t="s">
        <v>178</v>
      </c>
      <c r="P219" s="3" t="s">
        <v>179</v>
      </c>
      <c r="Q219" s="2">
        <v>44484</v>
      </c>
      <c r="R219" s="2">
        <v>44469</v>
      </c>
    </row>
    <row r="220" spans="1:18" x14ac:dyDescent="0.25">
      <c r="A220" s="3">
        <v>2021</v>
      </c>
      <c r="B220" s="2">
        <v>44378</v>
      </c>
      <c r="C220" s="2">
        <v>44469</v>
      </c>
      <c r="D220" s="3">
        <f>MID(F220,1,1)+1998</f>
        <v>2000</v>
      </c>
      <c r="E220" s="3">
        <f>MID(F220,1,2)+2475</f>
        <v>2500</v>
      </c>
      <c r="F220" s="4">
        <v>2541</v>
      </c>
      <c r="G220" s="5" t="s">
        <v>61</v>
      </c>
      <c r="H220" s="6">
        <v>0</v>
      </c>
      <c r="I220" s="6">
        <v>5500000</v>
      </c>
      <c r="J220" s="6">
        <v>0</v>
      </c>
      <c r="K220" s="6">
        <v>5499994.54</v>
      </c>
      <c r="L220" s="6">
        <v>5499994.54</v>
      </c>
      <c r="M220" s="6">
        <v>5499994.54</v>
      </c>
      <c r="N220" s="3" t="s">
        <v>177</v>
      </c>
      <c r="O220" s="7" t="s">
        <v>178</v>
      </c>
      <c r="P220" s="3" t="s">
        <v>179</v>
      </c>
      <c r="Q220" s="2">
        <v>44484</v>
      </c>
      <c r="R220" s="2">
        <v>44469</v>
      </c>
    </row>
    <row r="221" spans="1:18" x14ac:dyDescent="0.25">
      <c r="A221" s="3">
        <v>2021</v>
      </c>
      <c r="B221" s="2">
        <v>44378</v>
      </c>
      <c r="C221" s="2">
        <v>44469</v>
      </c>
      <c r="D221" s="3">
        <f t="shared" ref="D221:D222" si="61">MID(F221,1,1)+2997</f>
        <v>3000</v>
      </c>
      <c r="E221" s="3">
        <f>MID(F221,1,2)+3168</f>
        <v>3200</v>
      </c>
      <c r="F221" s="4">
        <v>3252</v>
      </c>
      <c r="G221" s="5" t="s">
        <v>149</v>
      </c>
      <c r="H221" s="6">
        <v>0</v>
      </c>
      <c r="I221" s="6">
        <v>4200000</v>
      </c>
      <c r="J221" s="6">
        <v>0</v>
      </c>
      <c r="K221" s="6">
        <v>4199902.96</v>
      </c>
      <c r="L221" s="6">
        <v>4199902.96</v>
      </c>
      <c r="M221" s="6">
        <v>4199902.96</v>
      </c>
      <c r="N221" s="3" t="s">
        <v>177</v>
      </c>
      <c r="O221" s="7" t="s">
        <v>178</v>
      </c>
      <c r="P221" s="3" t="s">
        <v>179</v>
      </c>
      <c r="Q221" s="2">
        <v>44484</v>
      </c>
      <c r="R221" s="2">
        <v>44469</v>
      </c>
    </row>
    <row r="222" spans="1:18" x14ac:dyDescent="0.25">
      <c r="A222" s="3">
        <v>2021</v>
      </c>
      <c r="B222" s="2">
        <v>44378</v>
      </c>
      <c r="C222" s="2">
        <v>44469</v>
      </c>
      <c r="D222" s="3">
        <f t="shared" si="61"/>
        <v>3000</v>
      </c>
      <c r="E222" s="3">
        <f>MID(F222,1,2)+3465</f>
        <v>3500</v>
      </c>
      <c r="F222" s="4">
        <v>3581</v>
      </c>
      <c r="G222" s="5" t="s">
        <v>150</v>
      </c>
      <c r="H222" s="6">
        <v>0</v>
      </c>
      <c r="I222" s="6">
        <v>1000000</v>
      </c>
      <c r="J222" s="6">
        <v>0</v>
      </c>
      <c r="K222" s="6">
        <v>999996.86</v>
      </c>
      <c r="L222" s="6">
        <v>999996.86</v>
      </c>
      <c r="M222" s="6">
        <v>999996.86</v>
      </c>
      <c r="N222" s="3" t="s">
        <v>177</v>
      </c>
      <c r="O222" s="7" t="s">
        <v>178</v>
      </c>
      <c r="P222" s="3" t="s">
        <v>179</v>
      </c>
      <c r="Q222" s="2">
        <v>44484</v>
      </c>
      <c r="R222" s="2">
        <v>44469</v>
      </c>
    </row>
    <row r="223" spans="1:18" x14ac:dyDescent="0.25">
      <c r="A223" s="3">
        <v>2021</v>
      </c>
      <c r="B223" s="2">
        <v>44378</v>
      </c>
      <c r="C223" s="2">
        <v>44469</v>
      </c>
      <c r="D223" s="3">
        <f t="shared" ref="D223:D229" si="62">MID(F223,1,1)+3996</f>
        <v>4000</v>
      </c>
      <c r="E223" s="3">
        <f t="shared" ref="E223:E229" si="63">MID(F223,1,2)+4356</f>
        <v>4400</v>
      </c>
      <c r="F223" s="4">
        <v>4412</v>
      </c>
      <c r="G223" s="5" t="s">
        <v>151</v>
      </c>
      <c r="H223" s="6">
        <v>1800000</v>
      </c>
      <c r="I223" s="6">
        <v>0</v>
      </c>
      <c r="J223" s="6">
        <v>0</v>
      </c>
      <c r="K223" s="6">
        <v>0</v>
      </c>
      <c r="L223" s="6">
        <v>0</v>
      </c>
      <c r="M223" s="6">
        <v>0</v>
      </c>
      <c r="N223" s="3" t="s">
        <v>177</v>
      </c>
      <c r="O223" s="7" t="s">
        <v>178</v>
      </c>
      <c r="P223" s="3" t="s">
        <v>179</v>
      </c>
      <c r="Q223" s="2">
        <v>44484</v>
      </c>
      <c r="R223" s="2">
        <v>44469</v>
      </c>
    </row>
    <row r="224" spans="1:18" x14ac:dyDescent="0.25">
      <c r="A224" s="3">
        <v>2021</v>
      </c>
      <c r="B224" s="2">
        <v>44378</v>
      </c>
      <c r="C224" s="2">
        <v>44469</v>
      </c>
      <c r="D224" s="3">
        <f t="shared" si="62"/>
        <v>4000</v>
      </c>
      <c r="E224" s="3">
        <f t="shared" si="63"/>
        <v>4400</v>
      </c>
      <c r="F224" s="4">
        <v>4412</v>
      </c>
      <c r="G224" s="5" t="s">
        <v>151</v>
      </c>
      <c r="H224" s="6">
        <v>0</v>
      </c>
      <c r="I224" s="6">
        <v>797200</v>
      </c>
      <c r="J224" s="6">
        <v>197200</v>
      </c>
      <c r="K224" s="6">
        <v>0</v>
      </c>
      <c r="L224" s="6">
        <v>0</v>
      </c>
      <c r="M224" s="6">
        <v>0</v>
      </c>
      <c r="N224" s="3" t="s">
        <v>177</v>
      </c>
      <c r="O224" s="7" t="s">
        <v>178</v>
      </c>
      <c r="P224" s="3" t="s">
        <v>179</v>
      </c>
      <c r="Q224" s="2">
        <v>44484</v>
      </c>
      <c r="R224" s="2">
        <v>44469</v>
      </c>
    </row>
    <row r="225" spans="1:18" x14ac:dyDescent="0.25">
      <c r="A225" s="3">
        <v>2021</v>
      </c>
      <c r="B225" s="2">
        <v>44378</v>
      </c>
      <c r="C225" s="2">
        <v>44469</v>
      </c>
      <c r="D225" s="3">
        <f t="shared" si="62"/>
        <v>4000</v>
      </c>
      <c r="E225" s="3">
        <f t="shared" si="63"/>
        <v>4400</v>
      </c>
      <c r="F225" s="4">
        <v>4419</v>
      </c>
      <c r="G225" s="5" t="s">
        <v>104</v>
      </c>
      <c r="H225" s="6">
        <v>9100000</v>
      </c>
      <c r="I225" s="6">
        <v>0</v>
      </c>
      <c r="J225" s="6">
        <v>0</v>
      </c>
      <c r="K225" s="6">
        <v>0</v>
      </c>
      <c r="L225" s="6">
        <v>0</v>
      </c>
      <c r="M225" s="6">
        <v>0</v>
      </c>
      <c r="N225" s="3" t="s">
        <v>177</v>
      </c>
      <c r="O225" s="7" t="s">
        <v>178</v>
      </c>
      <c r="P225" s="3" t="s">
        <v>179</v>
      </c>
      <c r="Q225" s="2">
        <v>44484</v>
      </c>
      <c r="R225" s="2">
        <v>44469</v>
      </c>
    </row>
    <row r="226" spans="1:18" x14ac:dyDescent="0.25">
      <c r="A226" s="3">
        <v>2021</v>
      </c>
      <c r="B226" s="2">
        <v>44378</v>
      </c>
      <c r="C226" s="2">
        <v>44469</v>
      </c>
      <c r="D226" s="3">
        <f t="shared" si="62"/>
        <v>4000</v>
      </c>
      <c r="E226" s="3">
        <f t="shared" si="63"/>
        <v>4400</v>
      </c>
      <c r="F226" s="4">
        <v>4419</v>
      </c>
      <c r="G226" s="5" t="s">
        <v>104</v>
      </c>
      <c r="H226" s="6">
        <v>1000000</v>
      </c>
      <c r="I226" s="6">
        <v>0</v>
      </c>
      <c r="J226" s="6">
        <v>0</v>
      </c>
      <c r="K226" s="6">
        <v>0</v>
      </c>
      <c r="L226" s="6">
        <v>0</v>
      </c>
      <c r="M226" s="6">
        <v>0</v>
      </c>
      <c r="N226" s="3" t="s">
        <v>177</v>
      </c>
      <c r="O226" s="7" t="s">
        <v>178</v>
      </c>
      <c r="P226" s="3" t="s">
        <v>179</v>
      </c>
      <c r="Q226" s="2">
        <v>44484</v>
      </c>
      <c r="R226" s="2">
        <v>44469</v>
      </c>
    </row>
    <row r="227" spans="1:18" x14ac:dyDescent="0.25">
      <c r="A227" s="3">
        <v>2021</v>
      </c>
      <c r="B227" s="2">
        <v>44378</v>
      </c>
      <c r="C227" s="2">
        <v>44469</v>
      </c>
      <c r="D227" s="3">
        <f t="shared" si="62"/>
        <v>4000</v>
      </c>
      <c r="E227" s="3">
        <f t="shared" si="63"/>
        <v>4400</v>
      </c>
      <c r="F227" s="4">
        <v>4419</v>
      </c>
      <c r="G227" s="5" t="s">
        <v>104</v>
      </c>
      <c r="H227" s="6">
        <v>11550000</v>
      </c>
      <c r="I227" s="6">
        <v>8150000</v>
      </c>
      <c r="J227" s="6">
        <v>3834000</v>
      </c>
      <c r="K227" s="6">
        <v>2265900</v>
      </c>
      <c r="L227" s="6">
        <v>2265900</v>
      </c>
      <c r="M227" s="6">
        <v>2265900</v>
      </c>
      <c r="N227" s="3" t="s">
        <v>177</v>
      </c>
      <c r="O227" s="7" t="s">
        <v>178</v>
      </c>
      <c r="P227" s="3" t="s">
        <v>179</v>
      </c>
      <c r="Q227" s="2">
        <v>44484</v>
      </c>
      <c r="R227" s="2">
        <v>44469</v>
      </c>
    </row>
    <row r="228" spans="1:18" x14ac:dyDescent="0.25">
      <c r="A228" s="3">
        <v>2021</v>
      </c>
      <c r="B228" s="2">
        <v>44378</v>
      </c>
      <c r="C228" s="2">
        <v>44469</v>
      </c>
      <c r="D228" s="3">
        <f t="shared" si="62"/>
        <v>4000</v>
      </c>
      <c r="E228" s="3">
        <f t="shared" si="63"/>
        <v>4400</v>
      </c>
      <c r="F228" s="4">
        <v>4481</v>
      </c>
      <c r="G228" s="5" t="s">
        <v>152</v>
      </c>
      <c r="H228" s="6">
        <v>22700000</v>
      </c>
      <c r="I228" s="6">
        <v>8500000</v>
      </c>
      <c r="J228" s="6">
        <v>2820000</v>
      </c>
      <c r="K228" s="6">
        <v>5640000</v>
      </c>
      <c r="L228" s="6">
        <v>5640000</v>
      </c>
      <c r="M228" s="6">
        <v>5640000</v>
      </c>
      <c r="N228" s="3" t="s">
        <v>177</v>
      </c>
      <c r="O228" s="7" t="s">
        <v>178</v>
      </c>
      <c r="P228" s="3" t="s">
        <v>179</v>
      </c>
      <c r="Q228" s="2">
        <v>44484</v>
      </c>
      <c r="R228" s="2">
        <v>44469</v>
      </c>
    </row>
    <row r="229" spans="1:18" x14ac:dyDescent="0.25">
      <c r="A229" s="3">
        <v>2021</v>
      </c>
      <c r="B229" s="2">
        <v>44378</v>
      </c>
      <c r="C229" s="2">
        <v>44469</v>
      </c>
      <c r="D229" s="3">
        <f t="shared" si="62"/>
        <v>4000</v>
      </c>
      <c r="E229" s="3">
        <f t="shared" si="63"/>
        <v>4400</v>
      </c>
      <c r="F229" s="4">
        <v>4419</v>
      </c>
      <c r="G229" s="5" t="s">
        <v>104</v>
      </c>
      <c r="H229" s="6">
        <v>0</v>
      </c>
      <c r="I229" s="6">
        <v>25000000</v>
      </c>
      <c r="J229" s="6">
        <v>6987271.4199999999</v>
      </c>
      <c r="K229" s="6">
        <v>17995089.390000001</v>
      </c>
      <c r="L229" s="6">
        <v>17995089.390000001</v>
      </c>
      <c r="M229" s="6">
        <v>17995089.390000001</v>
      </c>
      <c r="N229" s="3" t="s">
        <v>177</v>
      </c>
      <c r="O229" s="7" t="s">
        <v>178</v>
      </c>
      <c r="P229" s="3" t="s">
        <v>179</v>
      </c>
      <c r="Q229" s="2">
        <v>44484</v>
      </c>
      <c r="R229" s="2">
        <v>44469</v>
      </c>
    </row>
    <row r="230" spans="1:18" x14ac:dyDescent="0.25">
      <c r="A230" s="3">
        <v>2021</v>
      </c>
      <c r="B230" s="2">
        <v>44378</v>
      </c>
      <c r="C230" s="2">
        <v>44469</v>
      </c>
      <c r="D230" s="3">
        <f t="shared" ref="D230:D232" si="64">MID(F230,1,1)+1998</f>
        <v>2000</v>
      </c>
      <c r="E230" s="3">
        <f>MID(F230,1,2)+2079</f>
        <v>2100</v>
      </c>
      <c r="F230" s="4">
        <v>2151</v>
      </c>
      <c r="G230" s="5" t="s">
        <v>54</v>
      </c>
      <c r="H230" s="6">
        <v>100000</v>
      </c>
      <c r="I230" s="6">
        <v>0</v>
      </c>
      <c r="J230" s="6">
        <v>0</v>
      </c>
      <c r="K230" s="6">
        <v>0</v>
      </c>
      <c r="L230" s="6">
        <v>0</v>
      </c>
      <c r="M230" s="6">
        <v>0</v>
      </c>
      <c r="N230" s="3" t="s">
        <v>177</v>
      </c>
      <c r="O230" s="7" t="s">
        <v>178</v>
      </c>
      <c r="P230" s="3" t="s">
        <v>179</v>
      </c>
      <c r="Q230" s="2">
        <v>44484</v>
      </c>
      <c r="R230" s="2">
        <v>44469</v>
      </c>
    </row>
    <row r="231" spans="1:18" x14ac:dyDescent="0.25">
      <c r="A231" s="3">
        <v>2021</v>
      </c>
      <c r="B231" s="2">
        <v>44378</v>
      </c>
      <c r="C231" s="2">
        <v>44469</v>
      </c>
      <c r="D231" s="3">
        <f t="shared" si="64"/>
        <v>2000</v>
      </c>
      <c r="E231" s="3">
        <f t="shared" ref="E231:E232" si="65">MID(F231,1,2)+2673</f>
        <v>2700</v>
      </c>
      <c r="F231" s="4">
        <v>2711</v>
      </c>
      <c r="G231" s="5" t="s">
        <v>56</v>
      </c>
      <c r="H231" s="6">
        <v>0</v>
      </c>
      <c r="I231" s="6">
        <v>50108</v>
      </c>
      <c r="J231" s="6">
        <v>49993.68</v>
      </c>
      <c r="K231" s="6">
        <v>0</v>
      </c>
      <c r="L231" s="6">
        <v>0</v>
      </c>
      <c r="M231" s="6">
        <v>0</v>
      </c>
      <c r="N231" s="3" t="s">
        <v>177</v>
      </c>
      <c r="O231" s="7" t="s">
        <v>178</v>
      </c>
      <c r="P231" s="3" t="s">
        <v>179</v>
      </c>
      <c r="Q231" s="2">
        <v>44484</v>
      </c>
      <c r="R231" s="2">
        <v>44469</v>
      </c>
    </row>
    <row r="232" spans="1:18" x14ac:dyDescent="0.25">
      <c r="A232" s="3">
        <v>2021</v>
      </c>
      <c r="B232" s="2">
        <v>44378</v>
      </c>
      <c r="C232" s="2">
        <v>44469</v>
      </c>
      <c r="D232" s="3">
        <f t="shared" si="64"/>
        <v>2000</v>
      </c>
      <c r="E232" s="3">
        <f t="shared" si="65"/>
        <v>2700</v>
      </c>
      <c r="F232" s="4">
        <v>2741</v>
      </c>
      <c r="G232" s="5" t="s">
        <v>57</v>
      </c>
      <c r="H232" s="6">
        <v>0</v>
      </c>
      <c r="I232" s="6">
        <v>3520</v>
      </c>
      <c r="J232" s="6">
        <v>0</v>
      </c>
      <c r="K232" s="6">
        <v>0</v>
      </c>
      <c r="L232" s="6">
        <v>0</v>
      </c>
      <c r="M232" s="6">
        <v>0</v>
      </c>
      <c r="N232" s="3" t="s">
        <v>177</v>
      </c>
      <c r="O232" s="7" t="s">
        <v>178</v>
      </c>
      <c r="P232" s="3" t="s">
        <v>179</v>
      </c>
      <c r="Q232" s="2">
        <v>44484</v>
      </c>
      <c r="R232" s="2">
        <v>44469</v>
      </c>
    </row>
    <row r="233" spans="1:18" x14ac:dyDescent="0.25">
      <c r="A233" s="3">
        <v>2021</v>
      </c>
      <c r="B233" s="2">
        <v>44378</v>
      </c>
      <c r="C233" s="2">
        <v>44469</v>
      </c>
      <c r="D233" s="3">
        <f>MID(F233,1,1)+2997</f>
        <v>3000</v>
      </c>
      <c r="E233" s="3">
        <f>MID(F233,1,2)+3267</f>
        <v>3300</v>
      </c>
      <c r="F233" s="4">
        <v>3362</v>
      </c>
      <c r="G233" s="5" t="s">
        <v>58</v>
      </c>
      <c r="H233" s="6">
        <v>0</v>
      </c>
      <c r="I233" s="6">
        <v>46372</v>
      </c>
      <c r="J233" s="6">
        <v>0</v>
      </c>
      <c r="K233" s="6">
        <v>0</v>
      </c>
      <c r="L233" s="6">
        <v>0</v>
      </c>
      <c r="M233" s="6">
        <v>0</v>
      </c>
      <c r="N233" s="3" t="s">
        <v>177</v>
      </c>
      <c r="O233" s="7" t="s">
        <v>178</v>
      </c>
      <c r="P233" s="3" t="s">
        <v>179</v>
      </c>
      <c r="Q233" s="2">
        <v>44484</v>
      </c>
      <c r="R233" s="2">
        <v>44469</v>
      </c>
    </row>
    <row r="234" spans="1:18" x14ac:dyDescent="0.25">
      <c r="A234" s="3">
        <v>2021</v>
      </c>
      <c r="B234" s="2">
        <v>44378</v>
      </c>
      <c r="C234" s="2">
        <v>44469</v>
      </c>
      <c r="D234" s="3">
        <f t="shared" ref="D234:D240" si="66">MID(F234,1,1)+3996</f>
        <v>4000</v>
      </c>
      <c r="E234" s="3">
        <f t="shared" ref="E234:E240" si="67">MID(F234,1,2)+4356</f>
        <v>4400</v>
      </c>
      <c r="F234" s="4">
        <v>4412</v>
      </c>
      <c r="G234" s="5" t="s">
        <v>151</v>
      </c>
      <c r="H234" s="6">
        <v>2750000</v>
      </c>
      <c r="I234" s="6">
        <v>0</v>
      </c>
      <c r="J234" s="6">
        <v>0</v>
      </c>
      <c r="K234" s="6">
        <v>0</v>
      </c>
      <c r="L234" s="6">
        <v>0</v>
      </c>
      <c r="M234" s="6">
        <v>0</v>
      </c>
      <c r="N234" s="3" t="s">
        <v>177</v>
      </c>
      <c r="O234" s="7" t="s">
        <v>178</v>
      </c>
      <c r="P234" s="3" t="s">
        <v>179</v>
      </c>
      <c r="Q234" s="2">
        <v>44484</v>
      </c>
      <c r="R234" s="2">
        <v>44469</v>
      </c>
    </row>
    <row r="235" spans="1:18" x14ac:dyDescent="0.25">
      <c r="A235" s="3">
        <v>2021</v>
      </c>
      <c r="B235" s="2">
        <v>44378</v>
      </c>
      <c r="C235" s="2">
        <v>44469</v>
      </c>
      <c r="D235" s="3">
        <f t="shared" si="66"/>
        <v>4000</v>
      </c>
      <c r="E235" s="3">
        <f t="shared" si="67"/>
        <v>4400</v>
      </c>
      <c r="F235" s="4">
        <v>4419</v>
      </c>
      <c r="G235" s="5" t="s">
        <v>104</v>
      </c>
      <c r="H235" s="6">
        <v>13159058</v>
      </c>
      <c r="I235" s="6">
        <v>1</v>
      </c>
      <c r="J235" s="6">
        <v>0</v>
      </c>
      <c r="K235" s="6">
        <v>0</v>
      </c>
      <c r="L235" s="6">
        <v>0</v>
      </c>
      <c r="M235" s="6">
        <v>0</v>
      </c>
      <c r="N235" s="3" t="s">
        <v>177</v>
      </c>
      <c r="O235" s="7" t="s">
        <v>178</v>
      </c>
      <c r="P235" s="3" t="s">
        <v>179</v>
      </c>
      <c r="Q235" s="2">
        <v>44484</v>
      </c>
      <c r="R235" s="2">
        <v>44469</v>
      </c>
    </row>
    <row r="236" spans="1:18" x14ac:dyDescent="0.25">
      <c r="A236" s="3">
        <v>2021</v>
      </c>
      <c r="B236" s="2">
        <v>44378</v>
      </c>
      <c r="C236" s="2">
        <v>44469</v>
      </c>
      <c r="D236" s="3">
        <f t="shared" si="66"/>
        <v>4000</v>
      </c>
      <c r="E236" s="3">
        <f t="shared" si="67"/>
        <v>4400</v>
      </c>
      <c r="F236" s="4">
        <v>4419</v>
      </c>
      <c r="G236" s="5" t="s">
        <v>104</v>
      </c>
      <c r="H236" s="6">
        <v>0</v>
      </c>
      <c r="I236" s="6">
        <v>13159057</v>
      </c>
      <c r="J236" s="6">
        <v>911557</v>
      </c>
      <c r="K236" s="6">
        <v>12247500</v>
      </c>
      <c r="L236" s="6">
        <v>12247500</v>
      </c>
      <c r="M236" s="6">
        <v>12247500</v>
      </c>
      <c r="N236" s="3" t="s">
        <v>177</v>
      </c>
      <c r="O236" s="7" t="s">
        <v>178</v>
      </c>
      <c r="P236" s="3" t="s">
        <v>179</v>
      </c>
      <c r="Q236" s="2">
        <v>44484</v>
      </c>
      <c r="R236" s="2">
        <v>44469</v>
      </c>
    </row>
    <row r="237" spans="1:18" x14ac:dyDescent="0.25">
      <c r="A237" s="3">
        <v>2021</v>
      </c>
      <c r="B237" s="2">
        <v>44378</v>
      </c>
      <c r="C237" s="2">
        <v>44469</v>
      </c>
      <c r="D237" s="3">
        <f t="shared" si="66"/>
        <v>4000</v>
      </c>
      <c r="E237" s="3">
        <f t="shared" si="67"/>
        <v>4400</v>
      </c>
      <c r="F237" s="4">
        <v>4419</v>
      </c>
      <c r="G237" s="5" t="s">
        <v>104</v>
      </c>
      <c r="H237" s="6">
        <v>50780943</v>
      </c>
      <c r="I237" s="6">
        <v>0</v>
      </c>
      <c r="J237" s="6">
        <v>0</v>
      </c>
      <c r="K237" s="6">
        <v>0</v>
      </c>
      <c r="L237" s="6">
        <v>0</v>
      </c>
      <c r="M237" s="6">
        <v>0</v>
      </c>
      <c r="N237" s="3" t="s">
        <v>177</v>
      </c>
      <c r="O237" s="7" t="s">
        <v>178</v>
      </c>
      <c r="P237" s="3" t="s">
        <v>179</v>
      </c>
      <c r="Q237" s="2">
        <v>44484</v>
      </c>
      <c r="R237" s="2">
        <v>44469</v>
      </c>
    </row>
    <row r="238" spans="1:18" x14ac:dyDescent="0.25">
      <c r="A238" s="3">
        <v>2021</v>
      </c>
      <c r="B238" s="2">
        <v>44378</v>
      </c>
      <c r="C238" s="2">
        <v>44469</v>
      </c>
      <c r="D238" s="3">
        <f t="shared" si="66"/>
        <v>4000</v>
      </c>
      <c r="E238" s="3">
        <f t="shared" si="67"/>
        <v>4400</v>
      </c>
      <c r="F238" s="4">
        <v>4419</v>
      </c>
      <c r="G238" s="5" t="s">
        <v>104</v>
      </c>
      <c r="H238" s="6">
        <v>0</v>
      </c>
      <c r="I238" s="6">
        <v>50780943</v>
      </c>
      <c r="J238" s="6">
        <v>16947943</v>
      </c>
      <c r="K238" s="6">
        <v>33833000</v>
      </c>
      <c r="L238" s="6">
        <v>33833000</v>
      </c>
      <c r="M238" s="6">
        <v>33833000</v>
      </c>
      <c r="N238" s="3" t="s">
        <v>177</v>
      </c>
      <c r="O238" s="7" t="s">
        <v>178</v>
      </c>
      <c r="P238" s="3" t="s">
        <v>179</v>
      </c>
      <c r="Q238" s="2">
        <v>44484</v>
      </c>
      <c r="R238" s="2">
        <v>44469</v>
      </c>
    </row>
    <row r="239" spans="1:18" x14ac:dyDescent="0.25">
      <c r="A239" s="3">
        <v>2021</v>
      </c>
      <c r="B239" s="2">
        <v>44378</v>
      </c>
      <c r="C239" s="2">
        <v>44469</v>
      </c>
      <c r="D239" s="3">
        <f t="shared" si="66"/>
        <v>4000</v>
      </c>
      <c r="E239" s="3">
        <f t="shared" si="67"/>
        <v>4400</v>
      </c>
      <c r="F239" s="4">
        <v>4419</v>
      </c>
      <c r="G239" s="5" t="s">
        <v>104</v>
      </c>
      <c r="H239" s="6">
        <v>2500000</v>
      </c>
      <c r="I239" s="6">
        <v>0</v>
      </c>
      <c r="J239" s="6">
        <v>0</v>
      </c>
      <c r="K239" s="6">
        <v>0</v>
      </c>
      <c r="L239" s="6">
        <v>0</v>
      </c>
      <c r="M239" s="6">
        <v>0</v>
      </c>
      <c r="N239" s="3" t="s">
        <v>177</v>
      </c>
      <c r="O239" s="7" t="s">
        <v>178</v>
      </c>
      <c r="P239" s="3" t="s">
        <v>179</v>
      </c>
      <c r="Q239" s="2">
        <v>44484</v>
      </c>
      <c r="R239" s="2">
        <v>44469</v>
      </c>
    </row>
    <row r="240" spans="1:18" x14ac:dyDescent="0.25">
      <c r="A240" s="3">
        <v>2021</v>
      </c>
      <c r="B240" s="2">
        <v>44378</v>
      </c>
      <c r="C240" s="2">
        <v>44469</v>
      </c>
      <c r="D240" s="3">
        <f t="shared" si="66"/>
        <v>4000</v>
      </c>
      <c r="E240" s="3">
        <f t="shared" si="67"/>
        <v>4400</v>
      </c>
      <c r="F240" s="4">
        <v>4419</v>
      </c>
      <c r="G240" s="5" t="s">
        <v>104</v>
      </c>
      <c r="H240" s="6">
        <v>13333865</v>
      </c>
      <c r="I240" s="6">
        <v>3333865</v>
      </c>
      <c r="J240" s="6">
        <v>0</v>
      </c>
      <c r="K240" s="6">
        <v>3333000</v>
      </c>
      <c r="L240" s="6">
        <v>3333000</v>
      </c>
      <c r="M240" s="6">
        <v>3333000</v>
      </c>
      <c r="N240" s="3" t="s">
        <v>177</v>
      </c>
      <c r="O240" s="7" t="s">
        <v>178</v>
      </c>
      <c r="P240" s="3" t="s">
        <v>179</v>
      </c>
      <c r="Q240" s="2">
        <v>44484</v>
      </c>
      <c r="R240" s="2">
        <v>44469</v>
      </c>
    </row>
    <row r="241" spans="1:18" x14ac:dyDescent="0.25">
      <c r="A241" s="3">
        <v>2021</v>
      </c>
      <c r="B241" s="2">
        <v>44378</v>
      </c>
      <c r="C241" s="2">
        <v>44469</v>
      </c>
      <c r="D241" s="3">
        <f>MID(F241,1,1)+2997</f>
        <v>3000</v>
      </c>
      <c r="E241" s="3">
        <f>MID(F241,1,2)+3465</f>
        <v>3500</v>
      </c>
      <c r="F241" s="4">
        <v>3571</v>
      </c>
      <c r="G241" s="5" t="s">
        <v>67</v>
      </c>
      <c r="H241" s="6">
        <v>700000</v>
      </c>
      <c r="I241" s="6">
        <v>700000</v>
      </c>
      <c r="J241" s="6">
        <v>307115</v>
      </c>
      <c r="K241" s="6">
        <v>388885</v>
      </c>
      <c r="L241" s="6">
        <v>388885</v>
      </c>
      <c r="M241" s="6">
        <v>388885</v>
      </c>
      <c r="N241" s="3" t="s">
        <v>177</v>
      </c>
      <c r="O241" s="7" t="s">
        <v>178</v>
      </c>
      <c r="P241" s="3" t="s">
        <v>179</v>
      </c>
      <c r="Q241" s="2">
        <v>44484</v>
      </c>
      <c r="R241" s="2">
        <v>44469</v>
      </c>
    </row>
    <row r="242" spans="1:18" x14ac:dyDescent="0.25">
      <c r="A242" s="3">
        <v>2021</v>
      </c>
      <c r="B242" s="2">
        <v>44378</v>
      </c>
      <c r="C242" s="2">
        <v>44469</v>
      </c>
      <c r="D242" s="3">
        <f t="shared" ref="D242:D248" si="68">MID(F242,1,1)+1998</f>
        <v>2000</v>
      </c>
      <c r="E242" s="3">
        <f t="shared" ref="E242:E243" si="69">MID(F242,1,2)+2079</f>
        <v>2100</v>
      </c>
      <c r="F242" s="4">
        <v>2141</v>
      </c>
      <c r="G242" s="5" t="s">
        <v>63</v>
      </c>
      <c r="H242" s="6">
        <v>0</v>
      </c>
      <c r="I242" s="6">
        <v>15814.58</v>
      </c>
      <c r="J242" s="6">
        <v>0</v>
      </c>
      <c r="K242" s="6">
        <v>15814</v>
      </c>
      <c r="L242" s="6">
        <v>15814</v>
      </c>
      <c r="M242" s="6">
        <v>15814</v>
      </c>
      <c r="N242" s="3" t="s">
        <v>177</v>
      </c>
      <c r="O242" s="7" t="s">
        <v>178</v>
      </c>
      <c r="P242" s="3" t="s">
        <v>179</v>
      </c>
      <c r="Q242" s="2">
        <v>44484</v>
      </c>
      <c r="R242" s="2">
        <v>44469</v>
      </c>
    </row>
    <row r="243" spans="1:18" x14ac:dyDescent="0.25">
      <c r="A243" s="3">
        <v>2021</v>
      </c>
      <c r="B243" s="2">
        <v>44378</v>
      </c>
      <c r="C243" s="2">
        <v>44469</v>
      </c>
      <c r="D243" s="3">
        <f t="shared" si="68"/>
        <v>2000</v>
      </c>
      <c r="E243" s="3">
        <f t="shared" si="69"/>
        <v>2100</v>
      </c>
      <c r="F243" s="4">
        <v>2171</v>
      </c>
      <c r="G243" s="5" t="s">
        <v>55</v>
      </c>
      <c r="H243" s="6">
        <v>190000</v>
      </c>
      <c r="I243" s="6">
        <v>190000</v>
      </c>
      <c r="J243" s="6">
        <v>140374.60999999999</v>
      </c>
      <c r="K243" s="6">
        <v>49625.39</v>
      </c>
      <c r="L243" s="6">
        <v>49625.39</v>
      </c>
      <c r="M243" s="6">
        <v>49625.39</v>
      </c>
      <c r="N243" s="3" t="s">
        <v>177</v>
      </c>
      <c r="O243" s="7" t="s">
        <v>178</v>
      </c>
      <c r="P243" s="3" t="s">
        <v>179</v>
      </c>
      <c r="Q243" s="2">
        <v>44484</v>
      </c>
      <c r="R243" s="2">
        <v>44469</v>
      </c>
    </row>
    <row r="244" spans="1:18" x14ac:dyDescent="0.25">
      <c r="A244" s="3">
        <v>2021</v>
      </c>
      <c r="B244" s="2">
        <v>44378</v>
      </c>
      <c r="C244" s="2">
        <v>44469</v>
      </c>
      <c r="D244" s="3">
        <f t="shared" si="68"/>
        <v>2000</v>
      </c>
      <c r="E244" s="3">
        <f>MID(F244,1,2)+2178</f>
        <v>2200</v>
      </c>
      <c r="F244" s="4">
        <v>2211</v>
      </c>
      <c r="G244" s="5" t="s">
        <v>70</v>
      </c>
      <c r="H244" s="6">
        <v>200000</v>
      </c>
      <c r="I244" s="6">
        <v>200000</v>
      </c>
      <c r="J244" s="6">
        <v>7967.45</v>
      </c>
      <c r="K244" s="6">
        <v>192032.55</v>
      </c>
      <c r="L244" s="6">
        <v>192032.55</v>
      </c>
      <c r="M244" s="6">
        <v>192032.55</v>
      </c>
      <c r="N244" s="3" t="s">
        <v>177</v>
      </c>
      <c r="O244" s="7" t="s">
        <v>178</v>
      </c>
      <c r="P244" s="3" t="s">
        <v>179</v>
      </c>
      <c r="Q244" s="2">
        <v>44484</v>
      </c>
      <c r="R244" s="2">
        <v>44469</v>
      </c>
    </row>
    <row r="245" spans="1:18" x14ac:dyDescent="0.25">
      <c r="A245" s="3">
        <v>2021</v>
      </c>
      <c r="B245" s="2">
        <v>44378</v>
      </c>
      <c r="C245" s="2">
        <v>44469</v>
      </c>
      <c r="D245" s="3">
        <f t="shared" si="68"/>
        <v>2000</v>
      </c>
      <c r="E245" s="3">
        <f>MID(F245,1,2)+2376</f>
        <v>2400</v>
      </c>
      <c r="F245" s="4">
        <v>2419</v>
      </c>
      <c r="G245" s="5" t="s">
        <v>86</v>
      </c>
      <c r="H245" s="6">
        <v>190000</v>
      </c>
      <c r="I245" s="6">
        <v>190000</v>
      </c>
      <c r="J245" s="6">
        <v>157738.45000000001</v>
      </c>
      <c r="K245" s="6">
        <v>32261.55</v>
      </c>
      <c r="L245" s="6">
        <v>32261.55</v>
      </c>
      <c r="M245" s="6">
        <v>32261.55</v>
      </c>
      <c r="N245" s="3" t="s">
        <v>177</v>
      </c>
      <c r="O245" s="7" t="s">
        <v>178</v>
      </c>
      <c r="P245" s="3" t="s">
        <v>179</v>
      </c>
      <c r="Q245" s="2">
        <v>44484</v>
      </c>
      <c r="R245" s="2">
        <v>44469</v>
      </c>
    </row>
    <row r="246" spans="1:18" x14ac:dyDescent="0.25">
      <c r="A246" s="3">
        <v>2021</v>
      </c>
      <c r="B246" s="2">
        <v>44378</v>
      </c>
      <c r="C246" s="2">
        <v>44469</v>
      </c>
      <c r="D246" s="3">
        <f t="shared" si="68"/>
        <v>2000</v>
      </c>
      <c r="E246" s="3">
        <f>MID(F246,1,2)+2475</f>
        <v>2500</v>
      </c>
      <c r="F246" s="4">
        <v>2561</v>
      </c>
      <c r="G246" s="5" t="s">
        <v>80</v>
      </c>
      <c r="H246" s="6">
        <v>190000</v>
      </c>
      <c r="I246" s="6">
        <v>190000</v>
      </c>
      <c r="J246" s="6">
        <v>106528.83</v>
      </c>
      <c r="K246" s="6">
        <v>83471.17</v>
      </c>
      <c r="L246" s="6">
        <v>83471.17</v>
      </c>
      <c r="M246" s="6">
        <v>83471.17</v>
      </c>
      <c r="N246" s="3" t="s">
        <v>177</v>
      </c>
      <c r="O246" s="7" t="s">
        <v>178</v>
      </c>
      <c r="P246" s="3" t="s">
        <v>179</v>
      </c>
      <c r="Q246" s="2">
        <v>44484</v>
      </c>
      <c r="R246" s="2">
        <v>44469</v>
      </c>
    </row>
    <row r="247" spans="1:18" x14ac:dyDescent="0.25">
      <c r="A247" s="3">
        <v>2021</v>
      </c>
      <c r="B247" s="2">
        <v>44378</v>
      </c>
      <c r="C247" s="2">
        <v>44469</v>
      </c>
      <c r="D247" s="3">
        <f t="shared" si="68"/>
        <v>2000</v>
      </c>
      <c r="E247" s="3">
        <f t="shared" ref="E247:E248" si="70">MID(F247,1,2)+2871</f>
        <v>2900</v>
      </c>
      <c r="F247" s="4">
        <v>2911</v>
      </c>
      <c r="G247" s="5" t="s">
        <v>81</v>
      </c>
      <c r="H247" s="6">
        <v>190000</v>
      </c>
      <c r="I247" s="6">
        <v>190000</v>
      </c>
      <c r="J247" s="6">
        <v>59794.720000000001</v>
      </c>
      <c r="K247" s="6">
        <v>130205.28</v>
      </c>
      <c r="L247" s="6">
        <v>130205.28</v>
      </c>
      <c r="M247" s="6">
        <v>130205.28</v>
      </c>
      <c r="N247" s="3" t="s">
        <v>177</v>
      </c>
      <c r="O247" s="7" t="s">
        <v>178</v>
      </c>
      <c r="P247" s="3" t="s">
        <v>179</v>
      </c>
      <c r="Q247" s="2">
        <v>44484</v>
      </c>
      <c r="R247" s="2">
        <v>44469</v>
      </c>
    </row>
    <row r="248" spans="1:18" x14ac:dyDescent="0.25">
      <c r="A248" s="3">
        <v>2021</v>
      </c>
      <c r="B248" s="2">
        <v>44378</v>
      </c>
      <c r="C248" s="2">
        <v>44469</v>
      </c>
      <c r="D248" s="3">
        <f t="shared" si="68"/>
        <v>2000</v>
      </c>
      <c r="E248" s="3">
        <f t="shared" si="70"/>
        <v>2900</v>
      </c>
      <c r="F248" s="4">
        <v>2921</v>
      </c>
      <c r="G248" s="5" t="s">
        <v>110</v>
      </c>
      <c r="H248" s="6">
        <v>190000</v>
      </c>
      <c r="I248" s="6">
        <v>190000</v>
      </c>
      <c r="J248" s="6">
        <v>165937.32999999999</v>
      </c>
      <c r="K248" s="6">
        <v>24062.67</v>
      </c>
      <c r="L248" s="6">
        <v>24062.67</v>
      </c>
      <c r="M248" s="6">
        <v>24062.67</v>
      </c>
      <c r="N248" s="3" t="s">
        <v>177</v>
      </c>
      <c r="O248" s="7" t="s">
        <v>178</v>
      </c>
      <c r="P248" s="3" t="s">
        <v>179</v>
      </c>
      <c r="Q248" s="2">
        <v>44484</v>
      </c>
      <c r="R248" s="2">
        <v>44469</v>
      </c>
    </row>
    <row r="249" spans="1:18" x14ac:dyDescent="0.25">
      <c r="A249" s="3">
        <v>2021</v>
      </c>
      <c r="B249" s="2">
        <v>44378</v>
      </c>
      <c r="C249" s="2">
        <v>44469</v>
      </c>
      <c r="D249" s="3">
        <f t="shared" ref="D249:D251" si="71">MID(F249,1,1)+2997</f>
        <v>3000</v>
      </c>
      <c r="E249" s="3">
        <f t="shared" ref="E249:E250" si="72">MID(F249,1,2)+3168</f>
        <v>3200</v>
      </c>
      <c r="F249" s="4">
        <v>3252</v>
      </c>
      <c r="G249" s="5" t="s">
        <v>149</v>
      </c>
      <c r="H249" s="6">
        <v>0</v>
      </c>
      <c r="I249" s="6">
        <v>2705751.42</v>
      </c>
      <c r="J249" s="6">
        <v>0</v>
      </c>
      <c r="K249" s="6">
        <v>2705751.42</v>
      </c>
      <c r="L249" s="6">
        <v>2705751.42</v>
      </c>
      <c r="M249" s="6">
        <v>2705751.42</v>
      </c>
      <c r="N249" s="3" t="s">
        <v>177</v>
      </c>
      <c r="O249" s="7" t="s">
        <v>178</v>
      </c>
      <c r="P249" s="3" t="s">
        <v>179</v>
      </c>
      <c r="Q249" s="2">
        <v>44484</v>
      </c>
      <c r="R249" s="2">
        <v>44469</v>
      </c>
    </row>
    <row r="250" spans="1:18" x14ac:dyDescent="0.25">
      <c r="A250" s="3">
        <v>2021</v>
      </c>
      <c r="B250" s="2">
        <v>44378</v>
      </c>
      <c r="C250" s="2">
        <v>44469</v>
      </c>
      <c r="D250" s="3">
        <f t="shared" si="71"/>
        <v>3000</v>
      </c>
      <c r="E250" s="3">
        <f t="shared" si="72"/>
        <v>3200</v>
      </c>
      <c r="F250" s="4">
        <v>3261</v>
      </c>
      <c r="G250" s="5" t="s">
        <v>153</v>
      </c>
      <c r="H250" s="6">
        <v>0</v>
      </c>
      <c r="I250" s="6">
        <v>8000000</v>
      </c>
      <c r="J250" s="6">
        <v>2823.29</v>
      </c>
      <c r="K250" s="6">
        <v>7997175.8700000001</v>
      </c>
      <c r="L250" s="6">
        <v>7997175.8700000001</v>
      </c>
      <c r="M250" s="6">
        <v>7997175.8700000001</v>
      </c>
      <c r="N250" s="3" t="s">
        <v>177</v>
      </c>
      <c r="O250" s="7" t="s">
        <v>178</v>
      </c>
      <c r="P250" s="3" t="s">
        <v>179</v>
      </c>
      <c r="Q250" s="2">
        <v>44484</v>
      </c>
      <c r="R250" s="2">
        <v>44469</v>
      </c>
    </row>
    <row r="251" spans="1:18" x14ac:dyDescent="0.25">
      <c r="A251" s="3">
        <v>2021</v>
      </c>
      <c r="B251" s="2">
        <v>44378</v>
      </c>
      <c r="C251" s="2">
        <v>44469</v>
      </c>
      <c r="D251" s="3">
        <f t="shared" si="71"/>
        <v>3000</v>
      </c>
      <c r="E251" s="3">
        <f>MID(F251,1,2)+3663</f>
        <v>3700</v>
      </c>
      <c r="F251" s="4">
        <v>3722</v>
      </c>
      <c r="G251" s="5" t="s">
        <v>154</v>
      </c>
      <c r="H251" s="6">
        <v>3500000</v>
      </c>
      <c r="I251" s="6">
        <v>3500000</v>
      </c>
      <c r="J251" s="6">
        <v>882000</v>
      </c>
      <c r="K251" s="6">
        <v>2618000</v>
      </c>
      <c r="L251" s="6">
        <v>2618000</v>
      </c>
      <c r="M251" s="6">
        <v>2618000</v>
      </c>
      <c r="N251" s="3" t="s">
        <v>177</v>
      </c>
      <c r="O251" s="7" t="s">
        <v>178</v>
      </c>
      <c r="P251" s="3" t="s">
        <v>179</v>
      </c>
      <c r="Q251" s="2">
        <v>44484</v>
      </c>
      <c r="R251" s="2">
        <v>44469</v>
      </c>
    </row>
    <row r="252" spans="1:18" x14ac:dyDescent="0.25">
      <c r="A252" s="3">
        <v>2021</v>
      </c>
      <c r="B252" s="2">
        <v>44378</v>
      </c>
      <c r="C252" s="2">
        <v>44469</v>
      </c>
      <c r="D252" s="3">
        <f t="shared" ref="D252:D253" si="73">MID(F252,1,1)+6993</f>
        <v>7000</v>
      </c>
      <c r="E252" s="3">
        <f t="shared" ref="E252:E253" si="74">MID(F252,1,2)+7821</f>
        <v>7900</v>
      </c>
      <c r="F252" s="4">
        <v>7999</v>
      </c>
      <c r="G252" s="5" t="s">
        <v>69</v>
      </c>
      <c r="H252" s="6">
        <v>10721566</v>
      </c>
      <c r="I252" s="6">
        <v>0</v>
      </c>
      <c r="J252" s="6">
        <v>0</v>
      </c>
      <c r="K252" s="6">
        <v>0</v>
      </c>
      <c r="L252" s="6">
        <v>0</v>
      </c>
      <c r="M252" s="6">
        <v>0</v>
      </c>
      <c r="N252" s="3" t="s">
        <v>177</v>
      </c>
      <c r="O252" s="7" t="s">
        <v>178</v>
      </c>
      <c r="P252" s="3" t="s">
        <v>179</v>
      </c>
      <c r="Q252" s="2">
        <v>44484</v>
      </c>
      <c r="R252" s="2">
        <v>44469</v>
      </c>
    </row>
    <row r="253" spans="1:18" x14ac:dyDescent="0.25">
      <c r="A253" s="3">
        <v>2021</v>
      </c>
      <c r="B253" s="2">
        <v>44378</v>
      </c>
      <c r="C253" s="2">
        <v>44469</v>
      </c>
      <c r="D253" s="3">
        <f t="shared" si="73"/>
        <v>7000</v>
      </c>
      <c r="E253" s="3">
        <f t="shared" si="74"/>
        <v>7900</v>
      </c>
      <c r="F253" s="4">
        <v>7999</v>
      </c>
      <c r="G253" s="5" t="s">
        <v>69</v>
      </c>
      <c r="H253" s="6">
        <v>388865</v>
      </c>
      <c r="I253" s="6">
        <v>388865</v>
      </c>
      <c r="J253" s="6">
        <v>0</v>
      </c>
      <c r="K253" s="6">
        <v>0</v>
      </c>
      <c r="L253" s="6">
        <v>0</v>
      </c>
      <c r="M253" s="6">
        <v>0</v>
      </c>
      <c r="N253" s="3" t="s">
        <v>177</v>
      </c>
      <c r="O253" s="7" t="s">
        <v>178</v>
      </c>
      <c r="P253" s="3" t="s">
        <v>179</v>
      </c>
      <c r="Q253" s="2">
        <v>44484</v>
      </c>
      <c r="R253" s="2">
        <v>44469</v>
      </c>
    </row>
    <row r="254" spans="1:18" x14ac:dyDescent="0.25">
      <c r="A254" s="3">
        <v>2021</v>
      </c>
      <c r="B254" s="2">
        <v>44378</v>
      </c>
      <c r="C254" s="2">
        <v>44469</v>
      </c>
      <c r="D254" s="3">
        <f t="shared" ref="D254:D255" si="75">MID(F254,1,1)+999</f>
        <v>1000</v>
      </c>
      <c r="E254" s="3">
        <f>MID(F254,1,2)+1188</f>
        <v>1200</v>
      </c>
      <c r="F254" s="4">
        <v>1211</v>
      </c>
      <c r="G254" s="5" t="s">
        <v>59</v>
      </c>
      <c r="H254" s="6">
        <v>0</v>
      </c>
      <c r="I254" s="6">
        <v>173326</v>
      </c>
      <c r="J254" s="6">
        <v>0</v>
      </c>
      <c r="K254" s="6">
        <v>173326</v>
      </c>
      <c r="L254" s="6">
        <v>173326</v>
      </c>
      <c r="M254" s="6">
        <v>173326</v>
      </c>
      <c r="N254" s="3" t="s">
        <v>177</v>
      </c>
      <c r="O254" s="7" t="s">
        <v>178</v>
      </c>
      <c r="P254" s="3" t="s">
        <v>179</v>
      </c>
      <c r="Q254" s="2">
        <v>44484</v>
      </c>
      <c r="R254" s="2">
        <v>44469</v>
      </c>
    </row>
    <row r="255" spans="1:18" x14ac:dyDescent="0.25">
      <c r="A255" s="3">
        <v>2021</v>
      </c>
      <c r="B255" s="2">
        <v>44378</v>
      </c>
      <c r="C255" s="2">
        <v>44469</v>
      </c>
      <c r="D255" s="3">
        <f t="shared" si="75"/>
        <v>1000</v>
      </c>
      <c r="E255" s="3">
        <f>MID(F255,1,2)+1485</f>
        <v>1500</v>
      </c>
      <c r="F255" s="4">
        <v>1521</v>
      </c>
      <c r="G255" s="5" t="s">
        <v>155</v>
      </c>
      <c r="H255" s="6">
        <v>0</v>
      </c>
      <c r="I255" s="6">
        <v>1594068.25</v>
      </c>
      <c r="J255" s="6">
        <v>2310.36</v>
      </c>
      <c r="K255" s="6">
        <v>1002716.63</v>
      </c>
      <c r="L255" s="6">
        <v>1002716.63</v>
      </c>
      <c r="M255" s="6">
        <v>1002716.63</v>
      </c>
      <c r="N255" s="3" t="s">
        <v>177</v>
      </c>
      <c r="O255" s="7" t="s">
        <v>178</v>
      </c>
      <c r="P255" s="3" t="s">
        <v>179</v>
      </c>
      <c r="Q255" s="2">
        <v>44484</v>
      </c>
      <c r="R255" s="2">
        <v>44469</v>
      </c>
    </row>
    <row r="256" spans="1:18" x14ac:dyDescent="0.25">
      <c r="A256" s="3">
        <v>2021</v>
      </c>
      <c r="B256" s="2">
        <v>44378</v>
      </c>
      <c r="C256" s="2">
        <v>44469</v>
      </c>
      <c r="D256" s="3">
        <f t="shared" ref="D256:D262" si="76">MID(F256,1,1)+1998</f>
        <v>2000</v>
      </c>
      <c r="E256" s="3">
        <f t="shared" ref="E256:E257" si="77">MID(F256,1,2)+2079</f>
        <v>2100</v>
      </c>
      <c r="F256" s="4">
        <v>2141</v>
      </c>
      <c r="G256" s="5" t="s">
        <v>63</v>
      </c>
      <c r="H256" s="6">
        <v>2500000</v>
      </c>
      <c r="I256" s="6">
        <v>2100000</v>
      </c>
      <c r="J256" s="6">
        <v>0</v>
      </c>
      <c r="K256" s="6">
        <v>2100000</v>
      </c>
      <c r="L256" s="6">
        <v>2100000</v>
      </c>
      <c r="M256" s="6">
        <v>2100000</v>
      </c>
      <c r="N256" s="3" t="s">
        <v>177</v>
      </c>
      <c r="O256" s="7" t="s">
        <v>178</v>
      </c>
      <c r="P256" s="3" t="s">
        <v>179</v>
      </c>
      <c r="Q256" s="2">
        <v>44484</v>
      </c>
      <c r="R256" s="2">
        <v>44469</v>
      </c>
    </row>
    <row r="257" spans="1:18" x14ac:dyDescent="0.25">
      <c r="A257" s="3">
        <v>2021</v>
      </c>
      <c r="B257" s="2">
        <v>44378</v>
      </c>
      <c r="C257" s="2">
        <v>44469</v>
      </c>
      <c r="D257" s="3">
        <f t="shared" si="76"/>
        <v>2000</v>
      </c>
      <c r="E257" s="3">
        <f t="shared" si="77"/>
        <v>2100</v>
      </c>
      <c r="F257" s="4">
        <v>2161</v>
      </c>
      <c r="G257" s="5" t="s">
        <v>64</v>
      </c>
      <c r="H257" s="6">
        <v>1500000</v>
      </c>
      <c r="I257" s="6">
        <v>1500000</v>
      </c>
      <c r="J257" s="6">
        <v>0</v>
      </c>
      <c r="K257" s="6">
        <v>1499981.26</v>
      </c>
      <c r="L257" s="6">
        <v>1499981.26</v>
      </c>
      <c r="M257" s="6">
        <v>1499981.26</v>
      </c>
      <c r="N257" s="3" t="s">
        <v>177</v>
      </c>
      <c r="O257" s="7" t="s">
        <v>178</v>
      </c>
      <c r="P257" s="3" t="s">
        <v>179</v>
      </c>
      <c r="Q257" s="2">
        <v>44484</v>
      </c>
      <c r="R257" s="2">
        <v>44469</v>
      </c>
    </row>
    <row r="258" spans="1:18" x14ac:dyDescent="0.25">
      <c r="A258" s="3">
        <v>2021</v>
      </c>
      <c r="B258" s="2">
        <v>44378</v>
      </c>
      <c r="C258" s="2">
        <v>44469</v>
      </c>
      <c r="D258" s="3">
        <f t="shared" si="76"/>
        <v>2000</v>
      </c>
      <c r="E258" s="3">
        <f>MID(F258,1,2)+2178</f>
        <v>2200</v>
      </c>
      <c r="F258" s="4">
        <v>2211</v>
      </c>
      <c r="G258" s="5" t="s">
        <v>70</v>
      </c>
      <c r="H258" s="6">
        <v>4000000</v>
      </c>
      <c r="I258" s="6">
        <v>4000000</v>
      </c>
      <c r="J258" s="6">
        <v>3582940.04</v>
      </c>
      <c r="K258" s="6">
        <v>417057.42</v>
      </c>
      <c r="L258" s="6">
        <v>417057.42</v>
      </c>
      <c r="M258" s="6">
        <v>417057.42</v>
      </c>
      <c r="N258" s="3" t="s">
        <v>177</v>
      </c>
      <c r="O258" s="7" t="s">
        <v>178</v>
      </c>
      <c r="P258" s="3" t="s">
        <v>179</v>
      </c>
      <c r="Q258" s="2">
        <v>44484</v>
      </c>
      <c r="R258" s="2">
        <v>44469</v>
      </c>
    </row>
    <row r="259" spans="1:18" x14ac:dyDescent="0.25">
      <c r="A259" s="3">
        <v>2021</v>
      </c>
      <c r="B259" s="2">
        <v>44378</v>
      </c>
      <c r="C259" s="2">
        <v>44469</v>
      </c>
      <c r="D259" s="3">
        <f t="shared" si="76"/>
        <v>2000</v>
      </c>
      <c r="E259" s="3">
        <f>MID(F259,1,2)+2673</f>
        <v>2700</v>
      </c>
      <c r="F259" s="4">
        <v>2741</v>
      </c>
      <c r="G259" s="5" t="s">
        <v>57</v>
      </c>
      <c r="H259" s="6">
        <v>350000</v>
      </c>
      <c r="I259" s="6">
        <v>350000</v>
      </c>
      <c r="J259" s="6">
        <v>160010.4</v>
      </c>
      <c r="K259" s="6">
        <v>189894.32</v>
      </c>
      <c r="L259" s="6">
        <v>189894.32</v>
      </c>
      <c r="M259" s="6">
        <v>189894.32</v>
      </c>
      <c r="N259" s="3" t="s">
        <v>177</v>
      </c>
      <c r="O259" s="7" t="s">
        <v>178</v>
      </c>
      <c r="P259" s="3" t="s">
        <v>179</v>
      </c>
      <c r="Q259" s="2">
        <v>44484</v>
      </c>
      <c r="R259" s="2">
        <v>44469</v>
      </c>
    </row>
    <row r="260" spans="1:18" x14ac:dyDescent="0.25">
      <c r="A260" s="3">
        <v>2021</v>
      </c>
      <c r="B260" s="2">
        <v>44378</v>
      </c>
      <c r="C260" s="2">
        <v>44469</v>
      </c>
      <c r="D260" s="3">
        <f t="shared" si="76"/>
        <v>2000</v>
      </c>
      <c r="E260" s="3">
        <f t="shared" ref="E260:E262" si="78">MID(F260,1,2)+2871</f>
        <v>2900</v>
      </c>
      <c r="F260" s="4">
        <v>2911</v>
      </c>
      <c r="G260" s="5" t="s">
        <v>81</v>
      </c>
      <c r="H260" s="6">
        <v>100000</v>
      </c>
      <c r="I260" s="6">
        <v>100000</v>
      </c>
      <c r="J260" s="6">
        <v>0</v>
      </c>
      <c r="K260" s="6">
        <v>99957.759999999995</v>
      </c>
      <c r="L260" s="6">
        <v>99957.759999999995</v>
      </c>
      <c r="M260" s="6">
        <v>99957.759999999995</v>
      </c>
      <c r="N260" s="3" t="s">
        <v>177</v>
      </c>
      <c r="O260" s="7" t="s">
        <v>178</v>
      </c>
      <c r="P260" s="3" t="s">
        <v>179</v>
      </c>
      <c r="Q260" s="2">
        <v>44484</v>
      </c>
      <c r="R260" s="2">
        <v>44469</v>
      </c>
    </row>
    <row r="261" spans="1:18" x14ac:dyDescent="0.25">
      <c r="A261" s="3">
        <v>2021</v>
      </c>
      <c r="B261" s="2">
        <v>44378</v>
      </c>
      <c r="C261" s="2">
        <v>44469</v>
      </c>
      <c r="D261" s="3">
        <f t="shared" si="76"/>
        <v>2000</v>
      </c>
      <c r="E261" s="3">
        <f t="shared" si="78"/>
        <v>2900</v>
      </c>
      <c r="F261" s="4">
        <v>2921</v>
      </c>
      <c r="G261" s="5" t="s">
        <v>110</v>
      </c>
      <c r="H261" s="6">
        <v>174701</v>
      </c>
      <c r="I261" s="6">
        <v>0</v>
      </c>
      <c r="J261" s="6">
        <v>0</v>
      </c>
      <c r="K261" s="6">
        <v>0</v>
      </c>
      <c r="L261" s="6">
        <v>0</v>
      </c>
      <c r="M261" s="6">
        <v>0</v>
      </c>
      <c r="N261" s="3" t="s">
        <v>177</v>
      </c>
      <c r="O261" s="7" t="s">
        <v>178</v>
      </c>
      <c r="P261" s="3" t="s">
        <v>179</v>
      </c>
      <c r="Q261" s="2">
        <v>44484</v>
      </c>
      <c r="R261" s="2">
        <v>44469</v>
      </c>
    </row>
    <row r="262" spans="1:18" x14ac:dyDescent="0.25">
      <c r="A262" s="3">
        <v>2021</v>
      </c>
      <c r="B262" s="2">
        <v>44378</v>
      </c>
      <c r="C262" s="2">
        <v>44469</v>
      </c>
      <c r="D262" s="3">
        <f t="shared" si="76"/>
        <v>2000</v>
      </c>
      <c r="E262" s="3">
        <f t="shared" si="78"/>
        <v>2900</v>
      </c>
      <c r="F262" s="4">
        <v>2941</v>
      </c>
      <c r="G262" s="5" t="s">
        <v>156</v>
      </c>
      <c r="H262" s="6">
        <v>1250000</v>
      </c>
      <c r="I262" s="6">
        <v>899624.16</v>
      </c>
      <c r="J262" s="6">
        <v>0</v>
      </c>
      <c r="K262" s="6">
        <v>899624.16</v>
      </c>
      <c r="L262" s="6">
        <v>899624.16</v>
      </c>
      <c r="M262" s="6">
        <v>899624.16</v>
      </c>
      <c r="N262" s="3" t="s">
        <v>177</v>
      </c>
      <c r="O262" s="7" t="s">
        <v>178</v>
      </c>
      <c r="P262" s="3" t="s">
        <v>179</v>
      </c>
      <c r="Q262" s="2">
        <v>44484</v>
      </c>
      <c r="R262" s="2">
        <v>44469</v>
      </c>
    </row>
    <row r="263" spans="1:18" x14ac:dyDescent="0.25">
      <c r="A263" s="3">
        <v>2021</v>
      </c>
      <c r="B263" s="2">
        <v>44378</v>
      </c>
      <c r="C263" s="2">
        <v>44469</v>
      </c>
      <c r="D263" s="3">
        <f t="shared" ref="D263:D278" si="79">MID(F263,1,1)+2997</f>
        <v>3000</v>
      </c>
      <c r="E263" s="3">
        <f t="shared" ref="E263:E264" si="80">MID(F263,1,2)+3069</f>
        <v>3100</v>
      </c>
      <c r="F263" s="4">
        <v>3141</v>
      </c>
      <c r="G263" s="5" t="s">
        <v>157</v>
      </c>
      <c r="H263" s="6">
        <v>1575376</v>
      </c>
      <c r="I263" s="6">
        <v>1575376</v>
      </c>
      <c r="J263" s="6">
        <v>889464.45</v>
      </c>
      <c r="K263" s="6">
        <v>670535.55000000005</v>
      </c>
      <c r="L263" s="6">
        <v>670535.55000000005</v>
      </c>
      <c r="M263" s="6">
        <v>670535.55000000005</v>
      </c>
      <c r="N263" s="3" t="s">
        <v>177</v>
      </c>
      <c r="O263" s="7" t="s">
        <v>178</v>
      </c>
      <c r="P263" s="3" t="s">
        <v>179</v>
      </c>
      <c r="Q263" s="2">
        <v>44484</v>
      </c>
      <c r="R263" s="2">
        <v>44469</v>
      </c>
    </row>
    <row r="264" spans="1:18" x14ac:dyDescent="0.25">
      <c r="A264" s="3">
        <v>2021</v>
      </c>
      <c r="B264" s="2">
        <v>44378</v>
      </c>
      <c r="C264" s="2">
        <v>44469</v>
      </c>
      <c r="D264" s="3">
        <f t="shared" si="79"/>
        <v>3000</v>
      </c>
      <c r="E264" s="3">
        <f t="shared" si="80"/>
        <v>3100</v>
      </c>
      <c r="F264" s="4">
        <v>3171</v>
      </c>
      <c r="G264" s="5" t="s">
        <v>158</v>
      </c>
      <c r="H264" s="6">
        <v>800000</v>
      </c>
      <c r="I264" s="6">
        <v>239049.98</v>
      </c>
      <c r="J264" s="6">
        <v>0</v>
      </c>
      <c r="K264" s="6">
        <v>0</v>
      </c>
      <c r="L264" s="6">
        <v>0</v>
      </c>
      <c r="M264" s="6">
        <v>0</v>
      </c>
      <c r="N264" s="3" t="s">
        <v>177</v>
      </c>
      <c r="O264" s="7" t="s">
        <v>178</v>
      </c>
      <c r="P264" s="3" t="s">
        <v>179</v>
      </c>
      <c r="Q264" s="2">
        <v>44484</v>
      </c>
      <c r="R264" s="2">
        <v>44469</v>
      </c>
    </row>
    <row r="265" spans="1:18" x14ac:dyDescent="0.25">
      <c r="A265" s="3">
        <v>2021</v>
      </c>
      <c r="B265" s="2">
        <v>44378</v>
      </c>
      <c r="C265" s="2">
        <v>44469</v>
      </c>
      <c r="D265" s="3">
        <f t="shared" si="79"/>
        <v>3000</v>
      </c>
      <c r="E265" s="3">
        <f t="shared" ref="E265:E266" si="81">MID(F265,1,2)+3168</f>
        <v>3200</v>
      </c>
      <c r="F265" s="4">
        <v>3252</v>
      </c>
      <c r="G265" s="5" t="s">
        <v>149</v>
      </c>
      <c r="H265" s="6">
        <v>4034072</v>
      </c>
      <c r="I265" s="6">
        <v>5034072</v>
      </c>
      <c r="J265" s="6">
        <v>22588.68</v>
      </c>
      <c r="K265" s="6">
        <v>4011483.32</v>
      </c>
      <c r="L265" s="6">
        <v>4011483.32</v>
      </c>
      <c r="M265" s="6">
        <v>4011483.32</v>
      </c>
      <c r="N265" s="3" t="s">
        <v>177</v>
      </c>
      <c r="O265" s="7" t="s">
        <v>178</v>
      </c>
      <c r="P265" s="3" t="s">
        <v>179</v>
      </c>
      <c r="Q265" s="2">
        <v>44484</v>
      </c>
      <c r="R265" s="2">
        <v>44469</v>
      </c>
    </row>
    <row r="266" spans="1:18" x14ac:dyDescent="0.25">
      <c r="A266" s="3">
        <v>2021</v>
      </c>
      <c r="B266" s="2">
        <v>44378</v>
      </c>
      <c r="C266" s="2">
        <v>44469</v>
      </c>
      <c r="D266" s="3">
        <f t="shared" si="79"/>
        <v>3000</v>
      </c>
      <c r="E266" s="3">
        <f t="shared" si="81"/>
        <v>3200</v>
      </c>
      <c r="F266" s="4">
        <v>3253</v>
      </c>
      <c r="G266" s="5" t="s">
        <v>159</v>
      </c>
      <c r="H266" s="6">
        <v>3965928</v>
      </c>
      <c r="I266" s="6">
        <v>3965928</v>
      </c>
      <c r="J266" s="6">
        <v>764399.88</v>
      </c>
      <c r="K266" s="6">
        <v>2293199.7599999998</v>
      </c>
      <c r="L266" s="6">
        <v>2293199.7599999998</v>
      </c>
      <c r="M266" s="6">
        <v>2293199.7599999998</v>
      </c>
      <c r="N266" s="3" t="s">
        <v>177</v>
      </c>
      <c r="O266" s="7" t="s">
        <v>178</v>
      </c>
      <c r="P266" s="3" t="s">
        <v>179</v>
      </c>
      <c r="Q266" s="2">
        <v>44484</v>
      </c>
      <c r="R266" s="2">
        <v>44469</v>
      </c>
    </row>
    <row r="267" spans="1:18" x14ac:dyDescent="0.25">
      <c r="A267" s="3">
        <v>2021</v>
      </c>
      <c r="B267" s="2">
        <v>44378</v>
      </c>
      <c r="C267" s="2">
        <v>44469</v>
      </c>
      <c r="D267" s="3">
        <f t="shared" si="79"/>
        <v>3000</v>
      </c>
      <c r="E267" s="3">
        <f t="shared" ref="E267:E268" si="82">MID(F267,1,2)+3267</f>
        <v>3300</v>
      </c>
      <c r="F267" s="4">
        <v>3341</v>
      </c>
      <c r="G267" s="5" t="s">
        <v>75</v>
      </c>
      <c r="H267" s="6">
        <v>400000</v>
      </c>
      <c r="I267" s="6">
        <v>400000</v>
      </c>
      <c r="J267" s="6">
        <v>0</v>
      </c>
      <c r="K267" s="6">
        <v>0</v>
      </c>
      <c r="L267" s="6">
        <v>0</v>
      </c>
      <c r="M267" s="6">
        <v>0</v>
      </c>
      <c r="N267" s="3" t="s">
        <v>177</v>
      </c>
      <c r="O267" s="7" t="s">
        <v>178</v>
      </c>
      <c r="P267" s="3" t="s">
        <v>179</v>
      </c>
      <c r="Q267" s="2">
        <v>44484</v>
      </c>
      <c r="R267" s="2">
        <v>44469</v>
      </c>
    </row>
    <row r="268" spans="1:18" x14ac:dyDescent="0.25">
      <c r="A268" s="3">
        <v>2021</v>
      </c>
      <c r="B268" s="2">
        <v>44378</v>
      </c>
      <c r="C268" s="2">
        <v>44469</v>
      </c>
      <c r="D268" s="3">
        <f t="shared" si="79"/>
        <v>3000</v>
      </c>
      <c r="E268" s="3">
        <f t="shared" si="82"/>
        <v>3300</v>
      </c>
      <c r="F268" s="4">
        <v>3362</v>
      </c>
      <c r="G268" s="5" t="s">
        <v>58</v>
      </c>
      <c r="H268" s="6">
        <v>2725299</v>
      </c>
      <c r="I268" s="6">
        <v>2725299</v>
      </c>
      <c r="J268" s="6">
        <v>458450.88</v>
      </c>
      <c r="K268" s="6">
        <v>2266572.84</v>
      </c>
      <c r="L268" s="6">
        <v>2266572.84</v>
      </c>
      <c r="M268" s="6">
        <v>2266572.84</v>
      </c>
      <c r="N268" s="3" t="s">
        <v>177</v>
      </c>
      <c r="O268" s="7" t="s">
        <v>178</v>
      </c>
      <c r="P268" s="3" t="s">
        <v>179</v>
      </c>
      <c r="Q268" s="2">
        <v>44484</v>
      </c>
      <c r="R268" s="2">
        <v>44469</v>
      </c>
    </row>
    <row r="269" spans="1:18" x14ac:dyDescent="0.25">
      <c r="A269" s="3">
        <v>2021</v>
      </c>
      <c r="B269" s="2">
        <v>44378</v>
      </c>
      <c r="C269" s="2">
        <v>44469</v>
      </c>
      <c r="D269" s="3">
        <f t="shared" si="79"/>
        <v>3000</v>
      </c>
      <c r="E269" s="3">
        <f t="shared" ref="E269:E274" si="83">MID(F269,1,2)+3465</f>
        <v>3500</v>
      </c>
      <c r="F269" s="4">
        <v>3521</v>
      </c>
      <c r="G269" s="5" t="s">
        <v>160</v>
      </c>
      <c r="H269" s="6">
        <v>60000</v>
      </c>
      <c r="I269" s="6">
        <v>60000</v>
      </c>
      <c r="J269" s="6">
        <v>0</v>
      </c>
      <c r="K269" s="6">
        <v>0</v>
      </c>
      <c r="L269" s="6">
        <v>0</v>
      </c>
      <c r="M269" s="6">
        <v>0</v>
      </c>
      <c r="N269" s="3" t="s">
        <v>177</v>
      </c>
      <c r="O269" s="7" t="s">
        <v>178</v>
      </c>
      <c r="P269" s="3" t="s">
        <v>179</v>
      </c>
      <c r="Q269" s="2">
        <v>44484</v>
      </c>
      <c r="R269" s="2">
        <v>44469</v>
      </c>
    </row>
    <row r="270" spans="1:18" x14ac:dyDescent="0.25">
      <c r="A270" s="3">
        <v>2021</v>
      </c>
      <c r="B270" s="2">
        <v>44378</v>
      </c>
      <c r="C270" s="2">
        <v>44469</v>
      </c>
      <c r="D270" s="3">
        <f t="shared" si="79"/>
        <v>3000</v>
      </c>
      <c r="E270" s="3">
        <f t="shared" si="83"/>
        <v>3500</v>
      </c>
      <c r="F270" s="4">
        <v>3531</v>
      </c>
      <c r="G270" s="5" t="s">
        <v>161</v>
      </c>
      <c r="H270" s="6">
        <v>200000</v>
      </c>
      <c r="I270" s="6">
        <v>400000</v>
      </c>
      <c r="J270" s="6">
        <v>0</v>
      </c>
      <c r="K270" s="6">
        <v>365400</v>
      </c>
      <c r="L270" s="6">
        <v>365400</v>
      </c>
      <c r="M270" s="6">
        <v>365400</v>
      </c>
      <c r="N270" s="3" t="s">
        <v>177</v>
      </c>
      <c r="O270" s="7" t="s">
        <v>178</v>
      </c>
      <c r="P270" s="3" t="s">
        <v>179</v>
      </c>
      <c r="Q270" s="2">
        <v>44484</v>
      </c>
      <c r="R270" s="2">
        <v>44469</v>
      </c>
    </row>
    <row r="271" spans="1:18" x14ac:dyDescent="0.25">
      <c r="A271" s="3">
        <v>2021</v>
      </c>
      <c r="B271" s="2">
        <v>44378</v>
      </c>
      <c r="C271" s="2">
        <v>44469</v>
      </c>
      <c r="D271" s="3">
        <f t="shared" si="79"/>
        <v>3000</v>
      </c>
      <c r="E271" s="3">
        <f t="shared" si="83"/>
        <v>3500</v>
      </c>
      <c r="F271" s="4">
        <v>3552</v>
      </c>
      <c r="G271" s="5" t="s">
        <v>162</v>
      </c>
      <c r="H271" s="6">
        <v>12000000</v>
      </c>
      <c r="I271" s="6">
        <v>9248582.6600000001</v>
      </c>
      <c r="J271" s="6">
        <v>2446276.5499999998</v>
      </c>
      <c r="K271" s="6">
        <v>6519712.5599999996</v>
      </c>
      <c r="L271" s="6">
        <v>6519712.5599999996</v>
      </c>
      <c r="M271" s="6">
        <v>6519712.5599999996</v>
      </c>
      <c r="N271" s="3" t="s">
        <v>177</v>
      </c>
      <c r="O271" s="7" t="s">
        <v>178</v>
      </c>
      <c r="P271" s="3" t="s">
        <v>179</v>
      </c>
      <c r="Q271" s="2">
        <v>44484</v>
      </c>
      <c r="R271" s="2">
        <v>44469</v>
      </c>
    </row>
    <row r="272" spans="1:18" x14ac:dyDescent="0.25">
      <c r="A272" s="3">
        <v>2021</v>
      </c>
      <c r="B272" s="2">
        <v>44378</v>
      </c>
      <c r="C272" s="2">
        <v>44469</v>
      </c>
      <c r="D272" s="3">
        <f t="shared" si="79"/>
        <v>3000</v>
      </c>
      <c r="E272" s="3">
        <f t="shared" si="83"/>
        <v>3500</v>
      </c>
      <c r="F272" s="4">
        <v>3553</v>
      </c>
      <c r="G272" s="5" t="s">
        <v>163</v>
      </c>
      <c r="H272" s="6">
        <v>1300000</v>
      </c>
      <c r="I272" s="6">
        <v>1410900.97</v>
      </c>
      <c r="J272" s="6">
        <v>1009899.49</v>
      </c>
      <c r="K272" s="6">
        <v>395179.29</v>
      </c>
      <c r="L272" s="6">
        <v>395179.29</v>
      </c>
      <c r="M272" s="6">
        <v>395179.29</v>
      </c>
      <c r="N272" s="3" t="s">
        <v>177</v>
      </c>
      <c r="O272" s="7" t="s">
        <v>178</v>
      </c>
      <c r="P272" s="3" t="s">
        <v>179</v>
      </c>
      <c r="Q272" s="2">
        <v>44484</v>
      </c>
      <c r="R272" s="2">
        <v>44469</v>
      </c>
    </row>
    <row r="273" spans="1:18" x14ac:dyDescent="0.25">
      <c r="A273" s="3">
        <v>2021</v>
      </c>
      <c r="B273" s="2">
        <v>44378</v>
      </c>
      <c r="C273" s="2">
        <v>44469</v>
      </c>
      <c r="D273" s="3">
        <f t="shared" si="79"/>
        <v>3000</v>
      </c>
      <c r="E273" s="3">
        <f t="shared" si="83"/>
        <v>3500</v>
      </c>
      <c r="F273" s="4">
        <v>3571</v>
      </c>
      <c r="G273" s="5" t="s">
        <v>67</v>
      </c>
      <c r="H273" s="6">
        <v>0</v>
      </c>
      <c r="I273" s="6">
        <v>48758.48</v>
      </c>
      <c r="J273" s="6">
        <v>0</v>
      </c>
      <c r="K273" s="6">
        <v>0</v>
      </c>
      <c r="L273" s="6">
        <v>0</v>
      </c>
      <c r="M273" s="6">
        <v>0</v>
      </c>
      <c r="N273" s="3" t="s">
        <v>177</v>
      </c>
      <c r="O273" s="7" t="s">
        <v>178</v>
      </c>
      <c r="P273" s="3" t="s">
        <v>179</v>
      </c>
      <c r="Q273" s="2">
        <v>44484</v>
      </c>
      <c r="R273" s="2">
        <v>44469</v>
      </c>
    </row>
    <row r="274" spans="1:18" x14ac:dyDescent="0.25">
      <c r="A274" s="3">
        <v>2021</v>
      </c>
      <c r="B274" s="2">
        <v>44378</v>
      </c>
      <c r="C274" s="2">
        <v>44469</v>
      </c>
      <c r="D274" s="3">
        <f t="shared" si="79"/>
        <v>3000</v>
      </c>
      <c r="E274" s="3">
        <f t="shared" si="83"/>
        <v>3500</v>
      </c>
      <c r="F274" s="4">
        <v>3591</v>
      </c>
      <c r="G274" s="5" t="s">
        <v>164</v>
      </c>
      <c r="H274" s="6">
        <v>1250000</v>
      </c>
      <c r="I274" s="6">
        <v>1250000</v>
      </c>
      <c r="J274" s="6">
        <v>750004.94</v>
      </c>
      <c r="K274" s="6">
        <v>499991.92</v>
      </c>
      <c r="L274" s="6">
        <v>499991.92</v>
      </c>
      <c r="M274" s="6">
        <v>499991.92</v>
      </c>
      <c r="N274" s="3" t="s">
        <v>177</v>
      </c>
      <c r="O274" s="7" t="s">
        <v>178</v>
      </c>
      <c r="P274" s="3" t="s">
        <v>179</v>
      </c>
      <c r="Q274" s="2">
        <v>44484</v>
      </c>
      <c r="R274" s="2">
        <v>44469</v>
      </c>
    </row>
    <row r="275" spans="1:18" x14ac:dyDescent="0.25">
      <c r="A275" s="3">
        <v>2021</v>
      </c>
      <c r="B275" s="2">
        <v>44378</v>
      </c>
      <c r="C275" s="2">
        <v>44469</v>
      </c>
      <c r="D275" s="3">
        <f t="shared" si="79"/>
        <v>3000</v>
      </c>
      <c r="E275" s="3">
        <f t="shared" ref="E275:E276" si="84">MID(F275,1,2)+3762</f>
        <v>3800</v>
      </c>
      <c r="F275" s="4">
        <v>3821</v>
      </c>
      <c r="G275" s="5" t="s">
        <v>62</v>
      </c>
      <c r="H275" s="6">
        <v>200000</v>
      </c>
      <c r="I275" s="6">
        <v>200000</v>
      </c>
      <c r="J275" s="6">
        <v>0</v>
      </c>
      <c r="K275" s="6">
        <v>0</v>
      </c>
      <c r="L275" s="6">
        <v>0</v>
      </c>
      <c r="M275" s="6">
        <v>0</v>
      </c>
      <c r="N275" s="3" t="s">
        <v>177</v>
      </c>
      <c r="O275" s="7" t="s">
        <v>178</v>
      </c>
      <c r="P275" s="3" t="s">
        <v>179</v>
      </c>
      <c r="Q275" s="2">
        <v>44484</v>
      </c>
      <c r="R275" s="2">
        <v>44469</v>
      </c>
    </row>
    <row r="276" spans="1:18" x14ac:dyDescent="0.25">
      <c r="A276" s="3">
        <v>2021</v>
      </c>
      <c r="B276" s="2">
        <v>44378</v>
      </c>
      <c r="C276" s="2">
        <v>44469</v>
      </c>
      <c r="D276" s="3">
        <f t="shared" si="79"/>
        <v>3000</v>
      </c>
      <c r="E276" s="3">
        <f t="shared" si="84"/>
        <v>3800</v>
      </c>
      <c r="F276" s="4">
        <v>3822</v>
      </c>
      <c r="G276" s="5" t="s">
        <v>147</v>
      </c>
      <c r="H276" s="6">
        <v>50000</v>
      </c>
      <c r="I276" s="6">
        <v>50000</v>
      </c>
      <c r="J276" s="6">
        <v>0</v>
      </c>
      <c r="K276" s="6">
        <v>0</v>
      </c>
      <c r="L276" s="6">
        <v>0</v>
      </c>
      <c r="M276" s="6">
        <v>0</v>
      </c>
      <c r="N276" s="3" t="s">
        <v>177</v>
      </c>
      <c r="O276" s="7" t="s">
        <v>178</v>
      </c>
      <c r="P276" s="3" t="s">
        <v>179</v>
      </c>
      <c r="Q276" s="2">
        <v>44484</v>
      </c>
      <c r="R276" s="2">
        <v>44469</v>
      </c>
    </row>
    <row r="277" spans="1:18" x14ac:dyDescent="0.25">
      <c r="A277" s="3">
        <v>2021</v>
      </c>
      <c r="B277" s="2">
        <v>44378</v>
      </c>
      <c r="C277" s="2">
        <v>44469</v>
      </c>
      <c r="D277" s="3">
        <f t="shared" si="79"/>
        <v>3000</v>
      </c>
      <c r="E277" s="3">
        <f t="shared" ref="E277:E278" si="85">MID(F277,1,2)+3861</f>
        <v>3900</v>
      </c>
      <c r="F277" s="4">
        <v>3911</v>
      </c>
      <c r="G277" s="5" t="s">
        <v>165</v>
      </c>
      <c r="H277" s="6">
        <v>300000</v>
      </c>
      <c r="I277" s="6">
        <v>300000</v>
      </c>
      <c r="J277" s="6">
        <v>180841.8</v>
      </c>
      <c r="K277" s="6">
        <v>119158.2</v>
      </c>
      <c r="L277" s="6">
        <v>119158.2</v>
      </c>
      <c r="M277" s="6">
        <v>119158.2</v>
      </c>
      <c r="N277" s="3" t="s">
        <v>177</v>
      </c>
      <c r="O277" s="7" t="s">
        <v>178</v>
      </c>
      <c r="P277" s="3" t="s">
        <v>179</v>
      </c>
      <c r="Q277" s="2">
        <v>44484</v>
      </c>
      <c r="R277" s="2">
        <v>44469</v>
      </c>
    </row>
    <row r="278" spans="1:18" x14ac:dyDescent="0.25">
      <c r="A278" s="3">
        <v>2021</v>
      </c>
      <c r="B278" s="2">
        <v>44378</v>
      </c>
      <c r="C278" s="2">
        <v>44469</v>
      </c>
      <c r="D278" s="3">
        <f t="shared" si="79"/>
        <v>3000</v>
      </c>
      <c r="E278" s="3">
        <f t="shared" si="85"/>
        <v>3900</v>
      </c>
      <c r="F278" s="4">
        <v>3921</v>
      </c>
      <c r="G278" s="5" t="s">
        <v>166</v>
      </c>
      <c r="H278" s="6">
        <v>588254</v>
      </c>
      <c r="I278" s="6">
        <v>585943.64</v>
      </c>
      <c r="J278" s="6">
        <v>1241</v>
      </c>
      <c r="K278" s="6">
        <v>579740</v>
      </c>
      <c r="L278" s="6">
        <v>579740</v>
      </c>
      <c r="M278" s="6">
        <v>579740</v>
      </c>
      <c r="N278" s="3" t="s">
        <v>177</v>
      </c>
      <c r="O278" s="7" t="s">
        <v>178</v>
      </c>
      <c r="P278" s="3" t="s">
        <v>179</v>
      </c>
      <c r="Q278" s="2">
        <v>44484</v>
      </c>
      <c r="R278" s="2">
        <v>44469</v>
      </c>
    </row>
    <row r="279" spans="1:18" x14ac:dyDescent="0.25">
      <c r="A279" s="3">
        <v>2021</v>
      </c>
      <c r="B279" s="2">
        <v>44378</v>
      </c>
      <c r="C279" s="2">
        <v>44469</v>
      </c>
      <c r="D279" s="3">
        <f t="shared" ref="D279:D281" si="86">MID(F279,1,1)+1998</f>
        <v>2000</v>
      </c>
      <c r="E279" s="3">
        <f t="shared" ref="E279:E281" si="87">MID(F279,1,2)+2673</f>
        <v>2700</v>
      </c>
      <c r="F279" s="4">
        <v>2711</v>
      </c>
      <c r="G279" s="5" t="s">
        <v>56</v>
      </c>
      <c r="H279" s="6">
        <v>5624219</v>
      </c>
      <c r="I279" s="6">
        <v>5624219</v>
      </c>
      <c r="J279" s="6">
        <v>0</v>
      </c>
      <c r="K279" s="6">
        <v>5488016.1399999997</v>
      </c>
      <c r="L279" s="6">
        <v>5488016.1399999997</v>
      </c>
      <c r="M279" s="6">
        <v>5488016.1399999997</v>
      </c>
      <c r="N279" s="3" t="s">
        <v>177</v>
      </c>
      <c r="O279" s="7" t="s">
        <v>178</v>
      </c>
      <c r="P279" s="3" t="s">
        <v>179</v>
      </c>
      <c r="Q279" s="2">
        <v>44484</v>
      </c>
      <c r="R279" s="2">
        <v>44469</v>
      </c>
    </row>
    <row r="280" spans="1:18" x14ac:dyDescent="0.25">
      <c r="A280" s="3">
        <v>2021</v>
      </c>
      <c r="B280" s="2">
        <v>44378</v>
      </c>
      <c r="C280" s="2">
        <v>44469</v>
      </c>
      <c r="D280" s="3">
        <f t="shared" si="86"/>
        <v>2000</v>
      </c>
      <c r="E280" s="3">
        <f t="shared" si="87"/>
        <v>2700</v>
      </c>
      <c r="F280" s="4">
        <v>2721</v>
      </c>
      <c r="G280" s="5" t="s">
        <v>66</v>
      </c>
      <c r="H280" s="6">
        <v>0</v>
      </c>
      <c r="I280" s="6">
        <v>1836690.76</v>
      </c>
      <c r="J280" s="6">
        <v>843498.82</v>
      </c>
      <c r="K280" s="6">
        <v>992848.29</v>
      </c>
      <c r="L280" s="6">
        <v>992848.29</v>
      </c>
      <c r="M280" s="6">
        <v>992848.29</v>
      </c>
      <c r="N280" s="3" t="s">
        <v>177</v>
      </c>
      <c r="O280" s="7" t="s">
        <v>178</v>
      </c>
      <c r="P280" s="3" t="s">
        <v>179</v>
      </c>
      <c r="Q280" s="2">
        <v>44484</v>
      </c>
      <c r="R280" s="2">
        <v>44469</v>
      </c>
    </row>
    <row r="281" spans="1:18" x14ac:dyDescent="0.25">
      <c r="A281" s="3">
        <v>2021</v>
      </c>
      <c r="B281" s="2">
        <v>44378</v>
      </c>
      <c r="C281" s="2">
        <v>44469</v>
      </c>
      <c r="D281" s="3">
        <f t="shared" si="86"/>
        <v>2000</v>
      </c>
      <c r="E281" s="3">
        <f t="shared" si="87"/>
        <v>2700</v>
      </c>
      <c r="F281" s="4">
        <v>2721</v>
      </c>
      <c r="G281" s="5" t="s">
        <v>66</v>
      </c>
      <c r="H281" s="6">
        <v>4005124</v>
      </c>
      <c r="I281" s="6">
        <v>2168433.2400000002</v>
      </c>
      <c r="J281" s="6">
        <v>1202741.3600000001</v>
      </c>
      <c r="K281" s="6">
        <v>965691.88</v>
      </c>
      <c r="L281" s="6">
        <v>965691.88</v>
      </c>
      <c r="M281" s="6">
        <v>965691.88</v>
      </c>
      <c r="N281" s="3" t="s">
        <v>177</v>
      </c>
      <c r="O281" s="7" t="s">
        <v>178</v>
      </c>
      <c r="P281" s="3" t="s">
        <v>179</v>
      </c>
      <c r="Q281" s="2">
        <v>44484</v>
      </c>
      <c r="R281" s="2">
        <v>44469</v>
      </c>
    </row>
    <row r="282" spans="1:18" x14ac:dyDescent="0.25">
      <c r="A282" s="3">
        <v>2021</v>
      </c>
      <c r="B282" s="2">
        <v>44378</v>
      </c>
      <c r="C282" s="2">
        <v>44469</v>
      </c>
      <c r="D282" s="3">
        <f t="shared" ref="D282:D283" si="88">MID(F282,1,1)+2997</f>
        <v>3000</v>
      </c>
      <c r="E282" s="3">
        <f>MID(F282,1,2)+3069</f>
        <v>3100</v>
      </c>
      <c r="F282" s="4">
        <v>3191</v>
      </c>
      <c r="G282" s="5" t="s">
        <v>167</v>
      </c>
      <c r="H282" s="6">
        <v>500000</v>
      </c>
      <c r="I282" s="6">
        <v>500000</v>
      </c>
      <c r="J282" s="6">
        <v>151658.4</v>
      </c>
      <c r="K282" s="6">
        <v>302319.24</v>
      </c>
      <c r="L282" s="6">
        <v>302319.24</v>
      </c>
      <c r="M282" s="6">
        <v>302319.24</v>
      </c>
      <c r="N282" s="3" t="s">
        <v>177</v>
      </c>
      <c r="O282" s="7" t="s">
        <v>178</v>
      </c>
      <c r="P282" s="3" t="s">
        <v>179</v>
      </c>
      <c r="Q282" s="2">
        <v>44484</v>
      </c>
      <c r="R282" s="2">
        <v>44469</v>
      </c>
    </row>
    <row r="283" spans="1:18" x14ac:dyDescent="0.25">
      <c r="A283" s="3">
        <v>2021</v>
      </c>
      <c r="B283" s="2">
        <v>44378</v>
      </c>
      <c r="C283" s="2">
        <v>44469</v>
      </c>
      <c r="D283" s="3">
        <f t="shared" si="88"/>
        <v>3000</v>
      </c>
      <c r="E283" s="3">
        <f>MID(F283,1,2)+3366</f>
        <v>3400</v>
      </c>
      <c r="F283" s="4">
        <v>3432</v>
      </c>
      <c r="G283" s="5" t="s">
        <v>168</v>
      </c>
      <c r="H283" s="6">
        <v>127494</v>
      </c>
      <c r="I283" s="6">
        <v>127494</v>
      </c>
      <c r="J283" s="6">
        <v>23.76</v>
      </c>
      <c r="K283" s="6">
        <v>38189.07</v>
      </c>
      <c r="L283" s="6">
        <v>38189.07</v>
      </c>
      <c r="M283" s="6">
        <v>38189.07</v>
      </c>
      <c r="N283" s="3" t="s">
        <v>177</v>
      </c>
      <c r="O283" s="7" t="s">
        <v>178</v>
      </c>
      <c r="P283" s="3" t="s">
        <v>179</v>
      </c>
      <c r="Q283" s="2">
        <v>44484</v>
      </c>
      <c r="R283" s="2">
        <v>44469</v>
      </c>
    </row>
    <row r="284" spans="1:18" x14ac:dyDescent="0.25">
      <c r="A284" s="3">
        <v>2021</v>
      </c>
      <c r="B284" s="2">
        <v>44378</v>
      </c>
      <c r="C284" s="2">
        <v>44469</v>
      </c>
      <c r="D284" s="3">
        <f t="shared" ref="D284:D285" si="89">MID(F284,1,1)+1998</f>
        <v>2000</v>
      </c>
      <c r="E284" s="3">
        <f>MID(F284,1,2)+2079</f>
        <v>2100</v>
      </c>
      <c r="F284" s="4">
        <v>2111</v>
      </c>
      <c r="G284" s="5" t="s">
        <v>114</v>
      </c>
      <c r="H284" s="6">
        <v>1400000</v>
      </c>
      <c r="I284" s="6">
        <v>1400000</v>
      </c>
      <c r="J284" s="6">
        <v>311962.28000000003</v>
      </c>
      <c r="K284" s="6">
        <v>1087922.24</v>
      </c>
      <c r="L284" s="6">
        <v>1087922.24</v>
      </c>
      <c r="M284" s="6">
        <v>1087922.24</v>
      </c>
      <c r="N284" s="3" t="s">
        <v>177</v>
      </c>
      <c r="O284" s="7" t="s">
        <v>178</v>
      </c>
      <c r="P284" s="3" t="s">
        <v>179</v>
      </c>
      <c r="Q284" s="2">
        <v>44484</v>
      </c>
      <c r="R284" s="2">
        <v>44469</v>
      </c>
    </row>
    <row r="285" spans="1:18" x14ac:dyDescent="0.25">
      <c r="A285" s="3">
        <v>2021</v>
      </c>
      <c r="B285" s="2">
        <v>44378</v>
      </c>
      <c r="C285" s="2">
        <v>44469</v>
      </c>
      <c r="D285" s="3">
        <f t="shared" si="89"/>
        <v>2000</v>
      </c>
      <c r="E285" s="3">
        <f>MID(F285,1,2)+2574</f>
        <v>2600</v>
      </c>
      <c r="F285" s="4">
        <v>2611</v>
      </c>
      <c r="G285" s="5" t="s">
        <v>72</v>
      </c>
      <c r="H285" s="6">
        <v>3321359</v>
      </c>
      <c r="I285" s="6">
        <v>6855611</v>
      </c>
      <c r="J285" s="6">
        <v>3779159.27</v>
      </c>
      <c r="K285" s="6">
        <v>2289647</v>
      </c>
      <c r="L285" s="6">
        <v>2289647</v>
      </c>
      <c r="M285" s="6">
        <v>2289647</v>
      </c>
      <c r="N285" s="3" t="s">
        <v>177</v>
      </c>
      <c r="O285" s="7" t="s">
        <v>178</v>
      </c>
      <c r="P285" s="3" t="s">
        <v>179</v>
      </c>
      <c r="Q285" s="2">
        <v>44484</v>
      </c>
      <c r="R285" s="2">
        <v>44469</v>
      </c>
    </row>
    <row r="286" spans="1:18" x14ac:dyDescent="0.25">
      <c r="A286" s="3">
        <v>2021</v>
      </c>
      <c r="B286" s="2">
        <v>44378</v>
      </c>
      <c r="C286" s="2">
        <v>44469</v>
      </c>
      <c r="D286" s="3">
        <f t="shared" ref="D286:D289" si="90">MID(F286,1,1)+2997</f>
        <v>3000</v>
      </c>
      <c r="E286" s="3">
        <f t="shared" ref="E286:E287" si="91">MID(F286,1,2)+3267</f>
        <v>3300</v>
      </c>
      <c r="F286" s="4">
        <v>3361</v>
      </c>
      <c r="G286" s="5" t="s">
        <v>169</v>
      </c>
      <c r="H286" s="6">
        <v>766174</v>
      </c>
      <c r="I286" s="6">
        <v>766174</v>
      </c>
      <c r="J286" s="6">
        <v>519036.37</v>
      </c>
      <c r="K286" s="6">
        <v>247137.63</v>
      </c>
      <c r="L286" s="6">
        <v>247137.63</v>
      </c>
      <c r="M286" s="6">
        <v>247137.63</v>
      </c>
      <c r="N286" s="3" t="s">
        <v>177</v>
      </c>
      <c r="O286" s="7" t="s">
        <v>178</v>
      </c>
      <c r="P286" s="3" t="s">
        <v>179</v>
      </c>
      <c r="Q286" s="2">
        <v>44484</v>
      </c>
      <c r="R286" s="2">
        <v>44469</v>
      </c>
    </row>
    <row r="287" spans="1:18" x14ac:dyDescent="0.25">
      <c r="A287" s="3">
        <v>2021</v>
      </c>
      <c r="B287" s="2">
        <v>44378</v>
      </c>
      <c r="C287" s="2">
        <v>44469</v>
      </c>
      <c r="D287" s="3">
        <f t="shared" si="90"/>
        <v>3000</v>
      </c>
      <c r="E287" s="3">
        <f t="shared" si="91"/>
        <v>3300</v>
      </c>
      <c r="F287" s="4">
        <v>3362</v>
      </c>
      <c r="G287" s="5" t="s">
        <v>58</v>
      </c>
      <c r="H287" s="6">
        <v>900000</v>
      </c>
      <c r="I287" s="6">
        <v>900000</v>
      </c>
      <c r="J287" s="6">
        <v>599029.92000000004</v>
      </c>
      <c r="K287" s="6">
        <v>300000</v>
      </c>
      <c r="L287" s="6">
        <v>300000</v>
      </c>
      <c r="M287" s="6">
        <v>300000</v>
      </c>
      <c r="N287" s="3" t="s">
        <v>177</v>
      </c>
      <c r="O287" s="7" t="s">
        <v>178</v>
      </c>
      <c r="P287" s="3" t="s">
        <v>179</v>
      </c>
      <c r="Q287" s="2">
        <v>44484</v>
      </c>
      <c r="R287" s="2">
        <v>44469</v>
      </c>
    </row>
    <row r="288" spans="1:18" x14ac:dyDescent="0.25">
      <c r="A288" s="3">
        <v>2021</v>
      </c>
      <c r="B288" s="2">
        <v>44378</v>
      </c>
      <c r="C288" s="2">
        <v>44469</v>
      </c>
      <c r="D288" s="3">
        <f t="shared" si="90"/>
        <v>3000</v>
      </c>
      <c r="E288" s="3">
        <f>MID(F288,1,2)+3366</f>
        <v>3400</v>
      </c>
      <c r="F288" s="4">
        <v>3451</v>
      </c>
      <c r="G288" s="5" t="s">
        <v>170</v>
      </c>
      <c r="H288" s="6">
        <v>16823978</v>
      </c>
      <c r="I288" s="6">
        <v>13289726</v>
      </c>
      <c r="J288" s="6">
        <v>3381892.84</v>
      </c>
      <c r="K288" s="6">
        <v>6739463.9800000004</v>
      </c>
      <c r="L288" s="6">
        <v>6739463.9800000004</v>
      </c>
      <c r="M288" s="6">
        <v>6739463.9800000004</v>
      </c>
      <c r="N288" s="3" t="s">
        <v>177</v>
      </c>
      <c r="O288" s="7" t="s">
        <v>178</v>
      </c>
      <c r="P288" s="3" t="s">
        <v>179</v>
      </c>
      <c r="Q288" s="2">
        <v>44484</v>
      </c>
      <c r="R288" s="2">
        <v>44469</v>
      </c>
    </row>
    <row r="289" spans="1:18" x14ac:dyDescent="0.25">
      <c r="A289" s="3">
        <v>2021</v>
      </c>
      <c r="B289" s="2">
        <v>44378</v>
      </c>
      <c r="C289" s="2">
        <v>44469</v>
      </c>
      <c r="D289" s="3">
        <f t="shared" si="90"/>
        <v>3000</v>
      </c>
      <c r="E289" s="3">
        <f>MID(F289,1,2)+3861</f>
        <v>3900</v>
      </c>
      <c r="F289" s="4">
        <v>3969</v>
      </c>
      <c r="G289" s="5" t="s">
        <v>171</v>
      </c>
      <c r="H289" s="6">
        <v>1847265</v>
      </c>
      <c r="I289" s="6">
        <v>1847265</v>
      </c>
      <c r="J289" s="6">
        <v>613463.17000000004</v>
      </c>
      <c r="K289" s="6">
        <v>1147082.6399999999</v>
      </c>
      <c r="L289" s="6">
        <v>1147082.6399999999</v>
      </c>
      <c r="M289" s="6">
        <v>1147082.6399999999</v>
      </c>
      <c r="N289" s="3" t="s">
        <v>177</v>
      </c>
      <c r="O289" s="7" t="s">
        <v>178</v>
      </c>
      <c r="P289" s="3" t="s">
        <v>179</v>
      </c>
      <c r="Q289" s="2">
        <v>44484</v>
      </c>
      <c r="R289" s="2">
        <v>44469</v>
      </c>
    </row>
    <row r="290" spans="1:18" x14ac:dyDescent="0.25">
      <c r="A290" s="3">
        <v>2021</v>
      </c>
      <c r="B290" s="2">
        <v>44378</v>
      </c>
      <c r="C290" s="2">
        <v>44469</v>
      </c>
      <c r="D290" s="3">
        <f>MID(F290,1,1)+1998</f>
        <v>2000</v>
      </c>
      <c r="E290" s="3">
        <f>MID(F290,1,2)+2673</f>
        <v>2700</v>
      </c>
      <c r="F290" s="4">
        <v>2711</v>
      </c>
      <c r="G290" s="5" t="s">
        <v>56</v>
      </c>
      <c r="H290" s="6">
        <v>0</v>
      </c>
      <c r="I290" s="6">
        <v>14028.98</v>
      </c>
      <c r="J290" s="6">
        <v>0</v>
      </c>
      <c r="K290" s="6">
        <v>0</v>
      </c>
      <c r="L290" s="6">
        <v>0</v>
      </c>
      <c r="M290" s="6">
        <v>0</v>
      </c>
      <c r="N290" s="3" t="s">
        <v>177</v>
      </c>
      <c r="O290" s="7" t="s">
        <v>178</v>
      </c>
      <c r="P290" s="3" t="s">
        <v>179</v>
      </c>
      <c r="Q290" s="2">
        <v>44484</v>
      </c>
      <c r="R290" s="2">
        <v>44469</v>
      </c>
    </row>
    <row r="291" spans="1:18" x14ac:dyDescent="0.25">
      <c r="A291" s="3">
        <v>2021</v>
      </c>
      <c r="B291" s="2">
        <v>44378</v>
      </c>
      <c r="C291" s="2">
        <v>44469</v>
      </c>
      <c r="D291" s="3">
        <f t="shared" ref="D291:D296" si="92">MID(F291,1,1)+2997</f>
        <v>3000</v>
      </c>
      <c r="E291" s="3">
        <f t="shared" ref="E291:E292" si="93">MID(F291,1,2)+3069</f>
        <v>3100</v>
      </c>
      <c r="F291" s="4">
        <v>3111</v>
      </c>
      <c r="G291" s="5" t="s">
        <v>172</v>
      </c>
      <c r="H291" s="6">
        <v>0</v>
      </c>
      <c r="I291" s="6">
        <v>180000</v>
      </c>
      <c r="J291" s="6">
        <v>0</v>
      </c>
      <c r="K291" s="6">
        <v>0</v>
      </c>
      <c r="L291" s="6">
        <v>0</v>
      </c>
      <c r="M291" s="6">
        <v>0</v>
      </c>
      <c r="N291" s="3" t="s">
        <v>177</v>
      </c>
      <c r="O291" s="7" t="s">
        <v>178</v>
      </c>
      <c r="P291" s="3" t="s">
        <v>179</v>
      </c>
      <c r="Q291" s="2">
        <v>44484</v>
      </c>
      <c r="R291" s="2">
        <v>44469</v>
      </c>
    </row>
    <row r="292" spans="1:18" x14ac:dyDescent="0.25">
      <c r="A292" s="3">
        <v>2021</v>
      </c>
      <c r="B292" s="2">
        <v>44378</v>
      </c>
      <c r="C292" s="2">
        <v>44469</v>
      </c>
      <c r="D292" s="3">
        <f t="shared" si="92"/>
        <v>3000</v>
      </c>
      <c r="E292" s="3">
        <f t="shared" si="93"/>
        <v>3100</v>
      </c>
      <c r="F292" s="4">
        <v>3161</v>
      </c>
      <c r="G292" s="5" t="s">
        <v>173</v>
      </c>
      <c r="H292" s="6">
        <v>0</v>
      </c>
      <c r="I292" s="6">
        <v>10914</v>
      </c>
      <c r="J292" s="6">
        <v>0</v>
      </c>
      <c r="K292" s="6">
        <v>10914</v>
      </c>
      <c r="L292" s="6">
        <v>10914</v>
      </c>
      <c r="M292" s="6">
        <v>10914</v>
      </c>
      <c r="N292" s="3" t="s">
        <v>177</v>
      </c>
      <c r="O292" s="7" t="s">
        <v>178</v>
      </c>
      <c r="P292" s="3" t="s">
        <v>179</v>
      </c>
      <c r="Q292" s="2">
        <v>44484</v>
      </c>
      <c r="R292" s="2">
        <v>44469</v>
      </c>
    </row>
    <row r="293" spans="1:18" x14ac:dyDescent="0.25">
      <c r="A293" s="3">
        <v>2021</v>
      </c>
      <c r="B293" s="2">
        <v>44378</v>
      </c>
      <c r="C293" s="2">
        <v>44469</v>
      </c>
      <c r="D293" s="3">
        <f t="shared" si="92"/>
        <v>3000</v>
      </c>
      <c r="E293" s="3">
        <f>MID(F293,1,2)+3267</f>
        <v>3300</v>
      </c>
      <c r="F293" s="4">
        <v>3331</v>
      </c>
      <c r="G293" s="5" t="s">
        <v>174</v>
      </c>
      <c r="H293" s="6">
        <v>0</v>
      </c>
      <c r="I293" s="6">
        <v>500000</v>
      </c>
      <c r="J293" s="6">
        <v>0</v>
      </c>
      <c r="K293" s="6">
        <v>0</v>
      </c>
      <c r="L293" s="6">
        <v>0</v>
      </c>
      <c r="M293" s="6">
        <v>0</v>
      </c>
      <c r="N293" s="3" t="s">
        <v>177</v>
      </c>
      <c r="O293" s="7" t="s">
        <v>178</v>
      </c>
      <c r="P293" s="3" t="s">
        <v>179</v>
      </c>
      <c r="Q293" s="2">
        <v>44484</v>
      </c>
      <c r="R293" s="2">
        <v>44469</v>
      </c>
    </row>
    <row r="294" spans="1:18" x14ac:dyDescent="0.25">
      <c r="A294" s="3">
        <v>2021</v>
      </c>
      <c r="B294" s="2">
        <v>44378</v>
      </c>
      <c r="C294" s="2">
        <v>44469</v>
      </c>
      <c r="D294" s="3">
        <f t="shared" si="92"/>
        <v>3000</v>
      </c>
      <c r="E294" s="3">
        <f t="shared" ref="E294:E295" si="94">MID(F294,1,2)+3465</f>
        <v>3500</v>
      </c>
      <c r="F294" s="4">
        <v>3531</v>
      </c>
      <c r="G294" s="5" t="s">
        <v>161</v>
      </c>
      <c r="H294" s="6">
        <v>0</v>
      </c>
      <c r="I294" s="6">
        <v>3000000</v>
      </c>
      <c r="J294" s="6">
        <v>0.01</v>
      </c>
      <c r="K294" s="6">
        <v>2999999.99</v>
      </c>
      <c r="L294" s="6">
        <v>2999999.99</v>
      </c>
      <c r="M294" s="6">
        <v>2999999.99</v>
      </c>
      <c r="N294" s="3" t="s">
        <v>177</v>
      </c>
      <c r="O294" s="7" t="s">
        <v>178</v>
      </c>
      <c r="P294" s="3" t="s">
        <v>179</v>
      </c>
      <c r="Q294" s="2">
        <v>44484</v>
      </c>
      <c r="R294" s="2">
        <v>44469</v>
      </c>
    </row>
    <row r="295" spans="1:18" x14ac:dyDescent="0.25">
      <c r="A295" s="3">
        <v>2021</v>
      </c>
      <c r="B295" s="2">
        <v>44378</v>
      </c>
      <c r="C295" s="2">
        <v>44469</v>
      </c>
      <c r="D295" s="3">
        <f t="shared" si="92"/>
        <v>3000</v>
      </c>
      <c r="E295" s="3">
        <f t="shared" si="94"/>
        <v>3500</v>
      </c>
      <c r="F295" s="4">
        <v>3571</v>
      </c>
      <c r="G295" s="5" t="s">
        <v>67</v>
      </c>
      <c r="H295" s="6">
        <v>5427628</v>
      </c>
      <c r="I295" s="6">
        <v>0</v>
      </c>
      <c r="J295" s="6">
        <v>0</v>
      </c>
      <c r="K295" s="6">
        <v>0</v>
      </c>
      <c r="L295" s="6">
        <v>0</v>
      </c>
      <c r="M295" s="6">
        <v>0</v>
      </c>
      <c r="N295" s="3" t="s">
        <v>177</v>
      </c>
      <c r="O295" s="7" t="s">
        <v>178</v>
      </c>
      <c r="P295" s="3" t="s">
        <v>179</v>
      </c>
      <c r="Q295" s="2">
        <v>44484</v>
      </c>
      <c r="R295" s="2">
        <v>44469</v>
      </c>
    </row>
    <row r="296" spans="1:18" x14ac:dyDescent="0.25">
      <c r="A296" s="3">
        <v>2021</v>
      </c>
      <c r="B296" s="2">
        <v>44378</v>
      </c>
      <c r="C296" s="2">
        <v>44469</v>
      </c>
      <c r="D296" s="3">
        <f t="shared" si="92"/>
        <v>3000</v>
      </c>
      <c r="E296" s="3">
        <f>MID(F296,1,2)+3861</f>
        <v>3900</v>
      </c>
      <c r="F296" s="4">
        <v>3911</v>
      </c>
      <c r="G296" s="5" t="s">
        <v>165</v>
      </c>
      <c r="H296" s="6">
        <v>0</v>
      </c>
      <c r="I296" s="6">
        <v>1000000</v>
      </c>
      <c r="J296" s="6">
        <v>10964.4</v>
      </c>
      <c r="K296" s="6">
        <v>989035.6</v>
      </c>
      <c r="L296" s="6">
        <v>989035.6</v>
      </c>
      <c r="M296" s="6">
        <v>989035.6</v>
      </c>
      <c r="N296" s="3" t="s">
        <v>177</v>
      </c>
      <c r="O296" s="7" t="s">
        <v>178</v>
      </c>
      <c r="P296" s="3" t="s">
        <v>179</v>
      </c>
      <c r="Q296" s="2">
        <v>44484</v>
      </c>
      <c r="R296" s="2">
        <v>44469</v>
      </c>
    </row>
    <row r="297" spans="1:18" x14ac:dyDescent="0.25">
      <c r="A297" s="3">
        <v>2021</v>
      </c>
      <c r="B297" s="2">
        <v>44378</v>
      </c>
      <c r="C297" s="2">
        <v>44469</v>
      </c>
      <c r="D297" s="3">
        <f>MID(F297,1,1)+1998</f>
        <v>2000</v>
      </c>
      <c r="E297" s="3">
        <f>MID(F297,1,2)+2079</f>
        <v>2100</v>
      </c>
      <c r="F297" s="4">
        <v>2141</v>
      </c>
      <c r="G297" s="5" t="s">
        <v>63</v>
      </c>
      <c r="H297" s="6">
        <v>0</v>
      </c>
      <c r="I297" s="6">
        <v>1034185.42</v>
      </c>
      <c r="J297" s="6">
        <v>0</v>
      </c>
      <c r="K297" s="6">
        <v>1034185.42</v>
      </c>
      <c r="L297" s="6">
        <v>1034185.42</v>
      </c>
      <c r="M297" s="6">
        <v>1034185.42</v>
      </c>
      <c r="N297" s="3" t="s">
        <v>177</v>
      </c>
      <c r="O297" s="7" t="s">
        <v>178</v>
      </c>
      <c r="P297" s="3" t="s">
        <v>179</v>
      </c>
      <c r="Q297" s="2">
        <v>44484</v>
      </c>
      <c r="R297" s="2">
        <v>44469</v>
      </c>
    </row>
    <row r="298" spans="1:18" x14ac:dyDescent="0.25">
      <c r="A298" s="3">
        <v>2021</v>
      </c>
      <c r="B298" s="2">
        <v>44378</v>
      </c>
      <c r="C298" s="2">
        <v>44469</v>
      </c>
      <c r="D298" s="3">
        <f t="shared" ref="D298:D300" si="95">MID(F298,1,1)+2997</f>
        <v>3000</v>
      </c>
      <c r="E298" s="3">
        <f>MID(F298,1,2)+3168</f>
        <v>3200</v>
      </c>
      <c r="F298" s="4">
        <v>3291</v>
      </c>
      <c r="G298" s="5" t="s">
        <v>143</v>
      </c>
      <c r="H298" s="6">
        <v>3000000</v>
      </c>
      <c r="I298" s="6">
        <v>1965814.58</v>
      </c>
      <c r="J298" s="6">
        <v>671657.4</v>
      </c>
      <c r="K298" s="6">
        <v>1202910.72</v>
      </c>
      <c r="L298" s="6">
        <v>1202910.72</v>
      </c>
      <c r="M298" s="6">
        <v>1202910.72</v>
      </c>
      <c r="N298" s="3" t="s">
        <v>177</v>
      </c>
      <c r="O298" s="7" t="s">
        <v>178</v>
      </c>
      <c r="P298" s="3" t="s">
        <v>179</v>
      </c>
      <c r="Q298" s="2">
        <v>44484</v>
      </c>
      <c r="R298" s="2">
        <v>44469</v>
      </c>
    </row>
    <row r="299" spans="1:18" x14ac:dyDescent="0.25">
      <c r="A299" s="3">
        <v>2021</v>
      </c>
      <c r="B299" s="2">
        <v>44378</v>
      </c>
      <c r="C299" s="2">
        <v>44469</v>
      </c>
      <c r="D299" s="3">
        <f t="shared" si="95"/>
        <v>3000</v>
      </c>
      <c r="E299" s="3">
        <f>MID(F299,1,2)+3267</f>
        <v>3300</v>
      </c>
      <c r="F299" s="4">
        <v>3331</v>
      </c>
      <c r="G299" s="5" t="s">
        <v>174</v>
      </c>
      <c r="H299" s="6">
        <v>2000000</v>
      </c>
      <c r="I299" s="6">
        <v>2000000</v>
      </c>
      <c r="J299" s="6">
        <v>888890</v>
      </c>
      <c r="K299" s="6">
        <v>1111110</v>
      </c>
      <c r="L299" s="6">
        <v>1111110</v>
      </c>
      <c r="M299" s="6">
        <v>1111110</v>
      </c>
      <c r="N299" s="3" t="s">
        <v>177</v>
      </c>
      <c r="O299" s="7" t="s">
        <v>178</v>
      </c>
      <c r="P299" s="3" t="s">
        <v>179</v>
      </c>
      <c r="Q299" s="2">
        <v>44484</v>
      </c>
      <c r="R299" s="2">
        <v>44469</v>
      </c>
    </row>
    <row r="300" spans="1:18" x14ac:dyDescent="0.25">
      <c r="A300" s="3">
        <v>2021</v>
      </c>
      <c r="B300" s="2">
        <v>44378</v>
      </c>
      <c r="C300" s="2">
        <v>44469</v>
      </c>
      <c r="D300" s="3">
        <f t="shared" si="95"/>
        <v>3000</v>
      </c>
      <c r="E300" s="3">
        <f>MID(F300,1,2)+3465</f>
        <v>3500</v>
      </c>
      <c r="F300" s="4">
        <v>3571</v>
      </c>
      <c r="G300" s="5" t="s">
        <v>67</v>
      </c>
      <c r="H300" s="6">
        <v>4112595</v>
      </c>
      <c r="I300" s="6">
        <v>4112595</v>
      </c>
      <c r="J300" s="6">
        <v>4000000</v>
      </c>
      <c r="K300" s="6">
        <v>0</v>
      </c>
      <c r="L300" s="6">
        <v>0</v>
      </c>
      <c r="M300" s="6">
        <v>0</v>
      </c>
      <c r="N300" s="3" t="s">
        <v>177</v>
      </c>
      <c r="O300" s="7" t="s">
        <v>178</v>
      </c>
      <c r="P300" s="3" t="s">
        <v>179</v>
      </c>
      <c r="Q300" s="2">
        <v>44484</v>
      </c>
      <c r="R300" s="2">
        <v>44469</v>
      </c>
    </row>
    <row r="301" spans="1:18" x14ac:dyDescent="0.25">
      <c r="A301" s="3">
        <v>2021</v>
      </c>
      <c r="B301" s="2">
        <v>44378</v>
      </c>
      <c r="C301" s="2">
        <v>44469</v>
      </c>
      <c r="D301" s="3">
        <f>MID(F301,1,1)+1998</f>
        <v>2000</v>
      </c>
      <c r="E301" s="3">
        <f>MID(F301,1,2)+2079</f>
        <v>2100</v>
      </c>
      <c r="F301" s="4">
        <v>2111</v>
      </c>
      <c r="G301" s="5" t="s">
        <v>114</v>
      </c>
      <c r="H301" s="6">
        <v>1651476</v>
      </c>
      <c r="I301" s="6">
        <v>1651476</v>
      </c>
      <c r="J301" s="6">
        <v>384540</v>
      </c>
      <c r="K301" s="6">
        <v>1266774.1399999999</v>
      </c>
      <c r="L301" s="6">
        <v>1266774.1399999999</v>
      </c>
      <c r="M301" s="6">
        <v>1266774.1399999999</v>
      </c>
      <c r="N301" s="3" t="s">
        <v>177</v>
      </c>
      <c r="O301" s="7" t="s">
        <v>178</v>
      </c>
      <c r="P301" s="3" t="s">
        <v>179</v>
      </c>
      <c r="Q301" s="2">
        <v>44484</v>
      </c>
      <c r="R301" s="2">
        <v>44469</v>
      </c>
    </row>
    <row r="302" spans="1:18" x14ac:dyDescent="0.25">
      <c r="A302" s="3">
        <v>2021</v>
      </c>
      <c r="B302" s="2">
        <v>44378</v>
      </c>
      <c r="C302" s="2">
        <v>44469</v>
      </c>
      <c r="D302" s="3">
        <f>MID(F302,1,1)+2997</f>
        <v>3000</v>
      </c>
      <c r="E302" s="3">
        <f>MID(F302,1,2)+3267</f>
        <v>3300</v>
      </c>
      <c r="F302" s="4">
        <v>3362</v>
      </c>
      <c r="G302" s="5" t="s">
        <v>58</v>
      </c>
      <c r="H302" s="6">
        <v>80000</v>
      </c>
      <c r="I302" s="6">
        <v>80000</v>
      </c>
      <c r="J302" s="6">
        <v>53336</v>
      </c>
      <c r="K302" s="6">
        <v>26664</v>
      </c>
      <c r="L302" s="6">
        <v>26664</v>
      </c>
      <c r="M302" s="6">
        <v>26664</v>
      </c>
      <c r="N302" s="3" t="s">
        <v>177</v>
      </c>
      <c r="O302" s="7" t="s">
        <v>178</v>
      </c>
      <c r="P302" s="3" t="s">
        <v>179</v>
      </c>
      <c r="Q302" s="2">
        <v>44484</v>
      </c>
      <c r="R302" s="2">
        <v>44469</v>
      </c>
    </row>
    <row r="303" spans="1:18" x14ac:dyDescent="0.25">
      <c r="A303" s="3">
        <v>2021</v>
      </c>
      <c r="B303" s="2">
        <v>44378</v>
      </c>
      <c r="C303" s="2">
        <v>44469</v>
      </c>
      <c r="D303" s="3">
        <f>MID(F303,1,1)+1998</f>
        <v>2000</v>
      </c>
      <c r="E303" s="3">
        <f>MID(F303,1,2)+2574</f>
        <v>2600</v>
      </c>
      <c r="F303" s="4">
        <v>2611</v>
      </c>
      <c r="G303" s="5" t="s">
        <v>72</v>
      </c>
      <c r="H303" s="6">
        <v>35127761</v>
      </c>
      <c r="I303" s="6">
        <v>35127761</v>
      </c>
      <c r="J303" s="6">
        <v>8266442.5700000003</v>
      </c>
      <c r="K303" s="6">
        <v>26553880.670000002</v>
      </c>
      <c r="L303" s="6">
        <v>26553880.670000002</v>
      </c>
      <c r="M303" s="6">
        <v>26553880.670000002</v>
      </c>
      <c r="N303" s="3" t="s">
        <v>177</v>
      </c>
      <c r="O303" s="7" t="s">
        <v>178</v>
      </c>
      <c r="P303" s="3" t="s">
        <v>179</v>
      </c>
      <c r="Q303" s="2">
        <v>44484</v>
      </c>
      <c r="R303" s="2">
        <v>44469</v>
      </c>
    </row>
    <row r="304" spans="1:18" x14ac:dyDescent="0.25">
      <c r="A304" s="3">
        <v>2021</v>
      </c>
      <c r="B304" s="2">
        <v>44378</v>
      </c>
      <c r="C304" s="2">
        <v>44469</v>
      </c>
      <c r="D304" s="3">
        <f t="shared" ref="D304:D309" si="96">MID(F304,1,1)+2997</f>
        <v>3000</v>
      </c>
      <c r="E304" s="3">
        <f t="shared" ref="E304:E307" si="97">MID(F304,1,2)+3069</f>
        <v>3100</v>
      </c>
      <c r="F304" s="4">
        <v>3112</v>
      </c>
      <c r="G304" s="5" t="s">
        <v>175</v>
      </c>
      <c r="H304" s="6">
        <v>15332303</v>
      </c>
      <c r="I304" s="6">
        <v>0</v>
      </c>
      <c r="J304" s="6">
        <v>0</v>
      </c>
      <c r="K304" s="6">
        <v>0</v>
      </c>
      <c r="L304" s="6">
        <v>0</v>
      </c>
      <c r="M304" s="6">
        <v>0</v>
      </c>
      <c r="N304" s="3" t="s">
        <v>177</v>
      </c>
      <c r="O304" s="7" t="s">
        <v>178</v>
      </c>
      <c r="P304" s="3" t="s">
        <v>179</v>
      </c>
      <c r="Q304" s="2">
        <v>44484</v>
      </c>
      <c r="R304" s="2">
        <v>44469</v>
      </c>
    </row>
    <row r="305" spans="1:18" x14ac:dyDescent="0.25">
      <c r="A305" s="3">
        <v>2021</v>
      </c>
      <c r="B305" s="2">
        <v>44378</v>
      </c>
      <c r="C305" s="2">
        <v>44469</v>
      </c>
      <c r="D305" s="3">
        <f t="shared" si="96"/>
        <v>3000</v>
      </c>
      <c r="E305" s="3">
        <f t="shared" si="97"/>
        <v>3100</v>
      </c>
      <c r="F305" s="4">
        <v>3112</v>
      </c>
      <c r="G305" s="5" t="s">
        <v>175</v>
      </c>
      <c r="H305" s="6">
        <v>29284001</v>
      </c>
      <c r="I305" s="6">
        <v>16182176.01</v>
      </c>
      <c r="J305" s="6">
        <v>8450440.9900000002</v>
      </c>
      <c r="K305" s="6">
        <v>7731735.0199999996</v>
      </c>
      <c r="L305" s="6">
        <v>7731735.0199999996</v>
      </c>
      <c r="M305" s="6">
        <v>7731735.0199999996</v>
      </c>
      <c r="N305" s="3" t="s">
        <v>177</v>
      </c>
      <c r="O305" s="7" t="s">
        <v>178</v>
      </c>
      <c r="P305" s="3" t="s">
        <v>179</v>
      </c>
      <c r="Q305" s="2">
        <v>44484</v>
      </c>
      <c r="R305" s="2">
        <v>44469</v>
      </c>
    </row>
    <row r="306" spans="1:18" x14ac:dyDescent="0.25">
      <c r="A306" s="3">
        <v>2021</v>
      </c>
      <c r="B306" s="2">
        <v>44378</v>
      </c>
      <c r="C306" s="2">
        <v>44469</v>
      </c>
      <c r="D306" s="3">
        <f t="shared" si="96"/>
        <v>3000</v>
      </c>
      <c r="E306" s="3">
        <f t="shared" si="97"/>
        <v>3100</v>
      </c>
      <c r="F306" s="4">
        <v>3112</v>
      </c>
      <c r="G306" s="5" t="s">
        <v>175</v>
      </c>
      <c r="H306" s="6">
        <v>0</v>
      </c>
      <c r="I306" s="6">
        <v>28434127.989999998</v>
      </c>
      <c r="J306" s="6">
        <v>10336697.050000001</v>
      </c>
      <c r="K306" s="6">
        <v>18097430.940000001</v>
      </c>
      <c r="L306" s="6">
        <v>18097430.940000001</v>
      </c>
      <c r="M306" s="6">
        <v>18097430.940000001</v>
      </c>
      <c r="N306" s="3" t="s">
        <v>177</v>
      </c>
      <c r="O306" s="7" t="s">
        <v>178</v>
      </c>
      <c r="P306" s="3" t="s">
        <v>179</v>
      </c>
      <c r="Q306" s="2">
        <v>44484</v>
      </c>
      <c r="R306" s="2">
        <v>44469</v>
      </c>
    </row>
    <row r="307" spans="1:18" x14ac:dyDescent="0.25">
      <c r="A307" s="3">
        <v>2021</v>
      </c>
      <c r="B307" s="2">
        <v>44378</v>
      </c>
      <c r="C307" s="2">
        <v>44469</v>
      </c>
      <c r="D307" s="3">
        <f t="shared" si="96"/>
        <v>3000</v>
      </c>
      <c r="E307" s="3">
        <f t="shared" si="97"/>
        <v>3100</v>
      </c>
      <c r="F307" s="4">
        <v>3131</v>
      </c>
      <c r="G307" s="5" t="s">
        <v>176</v>
      </c>
      <c r="H307" s="6">
        <v>5191542</v>
      </c>
      <c r="I307" s="6">
        <v>5191542</v>
      </c>
      <c r="J307" s="6">
        <v>0</v>
      </c>
      <c r="K307" s="6">
        <v>3443859</v>
      </c>
      <c r="L307" s="6">
        <v>3443859</v>
      </c>
      <c r="M307" s="6">
        <v>3443859</v>
      </c>
      <c r="N307" s="3" t="s">
        <v>177</v>
      </c>
      <c r="O307" s="7" t="s">
        <v>178</v>
      </c>
      <c r="P307" s="3" t="s">
        <v>179</v>
      </c>
      <c r="Q307" s="2">
        <v>44484</v>
      </c>
      <c r="R307" s="2">
        <v>44469</v>
      </c>
    </row>
    <row r="308" spans="1:18" x14ac:dyDescent="0.25">
      <c r="A308" s="3">
        <v>2021</v>
      </c>
      <c r="B308" s="2">
        <v>44378</v>
      </c>
      <c r="C308" s="2">
        <v>44469</v>
      </c>
      <c r="D308" s="3">
        <f t="shared" si="96"/>
        <v>3000</v>
      </c>
      <c r="E308" s="3">
        <f>MID(F308,1,2)+3267</f>
        <v>3300</v>
      </c>
      <c r="F308" s="4">
        <v>3381</v>
      </c>
      <c r="G308" s="5" t="s">
        <v>68</v>
      </c>
      <c r="H308" s="6">
        <v>15000000</v>
      </c>
      <c r="I308" s="6">
        <v>15000000</v>
      </c>
      <c r="J308" s="6">
        <v>3666669</v>
      </c>
      <c r="K308" s="6">
        <v>11333331</v>
      </c>
      <c r="L308" s="6">
        <v>11333331</v>
      </c>
      <c r="M308" s="6">
        <v>11333331</v>
      </c>
      <c r="N308" s="3" t="s">
        <v>177</v>
      </c>
      <c r="O308" s="7" t="s">
        <v>178</v>
      </c>
      <c r="P308" s="3" t="s">
        <v>179</v>
      </c>
      <c r="Q308" s="2">
        <v>44484</v>
      </c>
      <c r="R308" s="2">
        <v>44469</v>
      </c>
    </row>
    <row r="309" spans="1:18" x14ac:dyDescent="0.25">
      <c r="A309" s="3">
        <v>2021</v>
      </c>
      <c r="B309" s="2">
        <v>44378</v>
      </c>
      <c r="C309" s="2">
        <v>44469</v>
      </c>
      <c r="D309" s="3">
        <f t="shared" si="96"/>
        <v>3000</v>
      </c>
      <c r="E309" s="3">
        <f>MID(F309,1,2)+3168</f>
        <v>3200</v>
      </c>
      <c r="F309" s="4">
        <v>3252</v>
      </c>
      <c r="G309" s="5" t="s">
        <v>149</v>
      </c>
      <c r="H309" s="6">
        <v>450000</v>
      </c>
      <c r="I309" s="6">
        <v>450000</v>
      </c>
      <c r="J309" s="6">
        <v>449967.17</v>
      </c>
      <c r="K309" s="6">
        <v>0</v>
      </c>
      <c r="L309" s="6">
        <v>0</v>
      </c>
      <c r="M309" s="6">
        <v>0</v>
      </c>
      <c r="N309" s="3" t="s">
        <v>177</v>
      </c>
      <c r="O309" s="7" t="s">
        <v>178</v>
      </c>
      <c r="P309" s="3" t="s">
        <v>179</v>
      </c>
      <c r="Q309" s="2">
        <v>44484</v>
      </c>
      <c r="R309" s="2">
        <v>44469</v>
      </c>
    </row>
    <row r="310" spans="1:18" x14ac:dyDescent="0.25">
      <c r="A310" s="3">
        <v>2021</v>
      </c>
      <c r="B310" s="2">
        <v>44378</v>
      </c>
      <c r="C310" s="2">
        <v>44469</v>
      </c>
      <c r="D310" s="3">
        <f>MID(F310,1,1)+3996</f>
        <v>4000</v>
      </c>
      <c r="E310" s="3">
        <f>MID(F310,1,2)+4356</f>
        <v>4400</v>
      </c>
      <c r="F310" s="4">
        <v>4419</v>
      </c>
      <c r="G310" s="5" t="s">
        <v>104</v>
      </c>
      <c r="H310" s="6">
        <v>1516644</v>
      </c>
      <c r="I310" s="6">
        <v>1516644</v>
      </c>
      <c r="J310" s="6">
        <v>0</v>
      </c>
      <c r="K310" s="6">
        <v>0</v>
      </c>
      <c r="L310" s="6">
        <v>0</v>
      </c>
      <c r="M310" s="6">
        <v>0</v>
      </c>
      <c r="N310" s="3" t="s">
        <v>177</v>
      </c>
      <c r="O310" s="7" t="s">
        <v>178</v>
      </c>
      <c r="P310" s="3" t="s">
        <v>179</v>
      </c>
      <c r="Q310" s="2">
        <v>44484</v>
      </c>
      <c r="R310" s="2">
        <v>44469</v>
      </c>
    </row>
  </sheetData>
  <mergeCells count="7">
    <mergeCell ref="A6:S6"/>
    <mergeCell ref="A2:C2"/>
    <mergeCell ref="D2:F2"/>
    <mergeCell ref="G2:I2"/>
    <mergeCell ref="A3:C3"/>
    <mergeCell ref="D3:F3"/>
    <mergeCell ref="G3:I3"/>
  </mergeCells>
  <hyperlinks>
    <hyperlink ref="O8" r:id="rId1" xr:uid="{E0E3719E-1634-469B-9513-6AABE635A402}"/>
    <hyperlink ref="O9" r:id="rId2" xr:uid="{1141BF3F-FB4F-4E86-BFEF-95D3EECCCE14}"/>
    <hyperlink ref="O10" r:id="rId3" xr:uid="{DACE5323-F9F7-4786-AA5B-A9284E22EBA8}"/>
    <hyperlink ref="O12" r:id="rId4" xr:uid="{7343695C-5D14-4D5E-A622-EFD4794E4A7B}"/>
    <hyperlink ref="O14" r:id="rId5" xr:uid="{323A0901-527F-4A98-9CBD-A7EBA4B0F6EB}"/>
    <hyperlink ref="O16" r:id="rId6" xr:uid="{95EE5CEF-D27B-4200-A66B-B9D7EA44E8C6}"/>
    <hyperlink ref="O18" r:id="rId7" xr:uid="{98C08FDC-8FFD-448C-8336-70451D57FB25}"/>
    <hyperlink ref="O20" r:id="rId8" xr:uid="{8850F784-5B46-4EEB-8605-67D598947080}"/>
    <hyperlink ref="O22" r:id="rId9" xr:uid="{2C4BF42F-9A9D-43DB-842F-ED03C33B3B98}"/>
    <hyperlink ref="O24" r:id="rId10" xr:uid="{4C21956D-5F73-4E9F-A3CB-F3596C56C2E3}"/>
    <hyperlink ref="O26" r:id="rId11" xr:uid="{796ACC69-F383-4F3D-AF0D-BECB1B1EFDE8}"/>
    <hyperlink ref="O28" r:id="rId12" xr:uid="{33C4B2C2-D49E-442B-AD51-FD4A7FFFC26C}"/>
    <hyperlink ref="O30" r:id="rId13" xr:uid="{F7AA97DB-6A18-422E-80E8-1E692FE84BDD}"/>
    <hyperlink ref="O32" r:id="rId14" xr:uid="{F629788A-3905-4D39-921E-06033C0627B5}"/>
    <hyperlink ref="O34" r:id="rId15" xr:uid="{1DA1F518-41D1-4765-89D7-D2E344EB5B2D}"/>
    <hyperlink ref="O36" r:id="rId16" xr:uid="{9D52D806-BD13-4BE3-AD88-8BD4D6F83F0F}"/>
    <hyperlink ref="O38" r:id="rId17" xr:uid="{2654154E-23B0-4F8A-9F1B-0A63BA6CB201}"/>
    <hyperlink ref="O40" r:id="rId18" xr:uid="{550E3CBB-35BF-41B7-98D8-06F73169CE0C}"/>
    <hyperlink ref="O42" r:id="rId19" xr:uid="{5083D549-3ECF-48B0-8978-4446A2B70178}"/>
    <hyperlink ref="O44" r:id="rId20" xr:uid="{F5A9D058-B668-4189-8E57-5B45E6B8D11B}"/>
    <hyperlink ref="O46" r:id="rId21" xr:uid="{CF310EDE-EBA5-4C5E-B1D9-5687ECBD81BA}"/>
    <hyperlink ref="O48" r:id="rId22" xr:uid="{954C1319-701C-4E65-8BC7-AD79DBF395B1}"/>
    <hyperlink ref="O50" r:id="rId23" xr:uid="{CB67A525-B58E-4F91-BCF5-9BC1B5B039E2}"/>
    <hyperlink ref="O52" r:id="rId24" xr:uid="{6E43EA7E-53FB-4C19-BE71-D354B4949774}"/>
    <hyperlink ref="O54" r:id="rId25" xr:uid="{9D73F714-7856-4162-862F-4B2313FDBC2F}"/>
    <hyperlink ref="O56" r:id="rId26" xr:uid="{F8ADD639-6AD6-48FE-9837-31C042802825}"/>
    <hyperlink ref="O58" r:id="rId27" xr:uid="{C53E9851-6BAB-4FDF-8FF2-7FA5976422A0}"/>
    <hyperlink ref="O60" r:id="rId28" xr:uid="{F22BF5DB-C909-4C2B-AE4F-9377812DECAE}"/>
    <hyperlink ref="O62" r:id="rId29" xr:uid="{6AB6773B-9C3C-438D-ADDB-43FEFE900E69}"/>
    <hyperlink ref="O64" r:id="rId30" xr:uid="{3FF38DD6-2BA3-43C5-849C-15D139294038}"/>
    <hyperlink ref="O66" r:id="rId31" xr:uid="{1A5A3A21-B532-4796-9CF6-309D0B3A4DCD}"/>
    <hyperlink ref="O68" r:id="rId32" xr:uid="{CCC11F76-6ACA-45A2-8DFB-2B4EAD7B88B2}"/>
    <hyperlink ref="O70" r:id="rId33" xr:uid="{EC0A612C-54AF-4BFA-B3F2-AB23F21CEF9F}"/>
    <hyperlink ref="O72" r:id="rId34" xr:uid="{E5E9E5FA-85F5-4A69-AD9B-E383AE0A578A}"/>
    <hyperlink ref="O74" r:id="rId35" xr:uid="{5FD1C7C9-527B-4E1C-83DA-06A009212260}"/>
    <hyperlink ref="O76" r:id="rId36" xr:uid="{B0A97294-6CA7-4C6F-A394-8B5CE4172AE6}"/>
    <hyperlink ref="O78" r:id="rId37" xr:uid="{696C3E43-59CF-4364-9D3A-1E1BFFAD92DC}"/>
    <hyperlink ref="O80" r:id="rId38" xr:uid="{13BA86DE-81B2-4AD2-B84B-A125B222BB24}"/>
    <hyperlink ref="O82" r:id="rId39" xr:uid="{763186FC-9983-45D8-B711-F08423498D43}"/>
    <hyperlink ref="O84" r:id="rId40" xr:uid="{8DEA82F5-FA3A-4176-B24B-E70631739692}"/>
    <hyperlink ref="O86" r:id="rId41" xr:uid="{290E9FEC-CEF5-4CA0-A1DA-401E81E597DA}"/>
    <hyperlink ref="O88" r:id="rId42" xr:uid="{35657102-EDAC-4488-8458-DFF508ACEC5F}"/>
    <hyperlink ref="O90" r:id="rId43" xr:uid="{5C744E42-EE50-46E4-A8D0-A8EEF06BB556}"/>
    <hyperlink ref="O92" r:id="rId44" xr:uid="{003C2F85-B208-4F73-865A-82014BF5ABBE}"/>
    <hyperlink ref="O94" r:id="rId45" xr:uid="{9C4673C3-EA43-42E0-9266-952B862995EA}"/>
    <hyperlink ref="O96" r:id="rId46" xr:uid="{A634ACDE-D6C9-4F0B-8663-BBC63F1D5478}"/>
    <hyperlink ref="O98" r:id="rId47" xr:uid="{A9EB1CD4-4BE1-4AA3-B5B1-68EC8E521F35}"/>
    <hyperlink ref="O100" r:id="rId48" xr:uid="{93E0C707-8716-4561-B028-B10118CE1200}"/>
    <hyperlink ref="O102" r:id="rId49" xr:uid="{44A3A268-1A81-494B-9FF2-80541D7ACC6C}"/>
    <hyperlink ref="O104" r:id="rId50" xr:uid="{241821C4-34DF-43A6-8523-56A4EA76D735}"/>
    <hyperlink ref="O106" r:id="rId51" xr:uid="{53BCB98E-A7A7-4A82-8348-D71A91E7253C}"/>
    <hyperlink ref="O108" r:id="rId52" xr:uid="{FA562A48-FD01-4653-927F-7402ED2D7C5D}"/>
    <hyperlink ref="O110" r:id="rId53" xr:uid="{4F7C576E-958C-4012-A77B-7D779E2C56ED}"/>
    <hyperlink ref="O112" r:id="rId54" xr:uid="{0A25F3D9-575B-4207-87DA-2AAF6063651C}"/>
    <hyperlink ref="O114" r:id="rId55" xr:uid="{82837D4D-B27F-4EB0-B059-D1396888176A}"/>
    <hyperlink ref="O116" r:id="rId56" xr:uid="{C820D33D-CE20-4F5C-AB09-3AABFDE087FB}"/>
    <hyperlink ref="O118" r:id="rId57" xr:uid="{4DB9064F-736E-4D9E-A104-488F150C49F6}"/>
    <hyperlink ref="O120" r:id="rId58" xr:uid="{59B22790-530A-4A1C-89D4-B4E9FFAC9EB6}"/>
    <hyperlink ref="O122" r:id="rId59" xr:uid="{DD9C614B-5637-402F-8B8A-8E5BA4D21A00}"/>
    <hyperlink ref="O124" r:id="rId60" xr:uid="{F224EF84-BEDF-4724-83AC-0D2C9A1A36E9}"/>
    <hyperlink ref="O126" r:id="rId61" xr:uid="{F8E28AA5-51B5-479E-800D-4BF0FACC580E}"/>
    <hyperlink ref="O128" r:id="rId62" xr:uid="{35F9E905-AC66-4072-9F1E-2EAE80BDD60B}"/>
    <hyperlink ref="O130" r:id="rId63" xr:uid="{D419ED5D-7D99-4DF4-8E44-67678943D0A3}"/>
    <hyperlink ref="O132" r:id="rId64" xr:uid="{535FC1C5-17B7-463E-9728-370C048B83FF}"/>
    <hyperlink ref="O134" r:id="rId65" xr:uid="{65C376F9-1D4C-47B2-B302-19DA4346228C}"/>
    <hyperlink ref="O136" r:id="rId66" xr:uid="{C9490D4C-237E-46B8-87CE-15A4E663BF48}"/>
    <hyperlink ref="O138" r:id="rId67" xr:uid="{103D8F78-AB50-4712-9011-9C483C503E22}"/>
    <hyperlink ref="O140" r:id="rId68" xr:uid="{2F07251D-6B77-4993-B0AE-A9575A8A4F25}"/>
    <hyperlink ref="O142" r:id="rId69" xr:uid="{20C6D96D-197F-459D-B407-C1DEB5636AFD}"/>
    <hyperlink ref="O144" r:id="rId70" xr:uid="{C9F1585F-B5C6-4317-A5D2-4C57AE369366}"/>
    <hyperlink ref="O146" r:id="rId71" xr:uid="{FF9A6769-F3AA-4CDB-8E44-6882FEC43873}"/>
    <hyperlink ref="O148" r:id="rId72" xr:uid="{43F0D4B1-3F98-4CB8-B039-AE9DA0B29114}"/>
    <hyperlink ref="O150" r:id="rId73" xr:uid="{BC058AE4-2C5D-496A-9F7F-84F49D7375DE}"/>
    <hyperlink ref="O152" r:id="rId74" xr:uid="{FAD9004C-28E4-45A0-A84E-850139841966}"/>
    <hyperlink ref="O154" r:id="rId75" xr:uid="{0C8999C0-426F-4D35-B5D8-9553E9B06123}"/>
    <hyperlink ref="O156" r:id="rId76" xr:uid="{FB39541C-B913-4BFC-8E54-901A5921D71B}"/>
    <hyperlink ref="O158" r:id="rId77" xr:uid="{A4ECCEB3-647E-4B99-9BEF-B2B4ECE68413}"/>
    <hyperlink ref="O160" r:id="rId78" xr:uid="{CA3ED8D5-FB49-406A-AD0D-0FB92CBDA569}"/>
    <hyperlink ref="O162" r:id="rId79" xr:uid="{6DF42A19-095A-4446-984F-E5C8EEF985BC}"/>
    <hyperlink ref="O164" r:id="rId80" xr:uid="{31AD7379-05F6-4C58-BEE1-E084CCBA57AD}"/>
    <hyperlink ref="O166" r:id="rId81" xr:uid="{72BA664E-DE21-4EB5-91D8-4E1BC2958644}"/>
    <hyperlink ref="O168" r:id="rId82" xr:uid="{013603F3-BE78-47D9-BAF4-95533B479974}"/>
    <hyperlink ref="O170" r:id="rId83" xr:uid="{F5EB8C75-1452-485E-BAD5-97BF6BEF4EB2}"/>
    <hyperlink ref="O172" r:id="rId84" xr:uid="{0A65D2A4-8723-476C-8470-FD3C52188703}"/>
    <hyperlink ref="O174" r:id="rId85" xr:uid="{8B93728E-4EB7-4BC2-8743-BAD406D0D649}"/>
    <hyperlink ref="O176" r:id="rId86" xr:uid="{D5121BA0-EB8F-4709-8EE4-C01B12A73010}"/>
    <hyperlink ref="O178" r:id="rId87" xr:uid="{10D2D800-C4CA-4311-AA3F-BB88ACBC099D}"/>
    <hyperlink ref="O180" r:id="rId88" xr:uid="{56ADC0C0-36DD-4DCF-A383-48839D5543BA}"/>
    <hyperlink ref="O182" r:id="rId89" xr:uid="{658549B9-E6FA-4E74-87FE-2A628F7F6289}"/>
    <hyperlink ref="O184" r:id="rId90" xr:uid="{A5D80912-DC48-4DC2-93B2-5A54CDEE928D}"/>
    <hyperlink ref="O186" r:id="rId91" xr:uid="{55980D42-B16C-4ECF-B3BA-8E687633069B}"/>
    <hyperlink ref="O188" r:id="rId92" xr:uid="{41F64889-160A-4A13-AA88-84BE965D37B3}"/>
    <hyperlink ref="O190" r:id="rId93" xr:uid="{608F36D0-7E30-4374-8352-94BE851832AA}"/>
    <hyperlink ref="O192" r:id="rId94" xr:uid="{C64821E4-3C1B-4F09-9F2E-A7D63712FF8E}"/>
    <hyperlink ref="O194" r:id="rId95" xr:uid="{C620A8B6-16B9-4E51-9374-8E042CEC5088}"/>
    <hyperlink ref="O196" r:id="rId96" xr:uid="{9F1D2334-8496-45D5-8CCF-B13A3EBEDE37}"/>
    <hyperlink ref="O198" r:id="rId97" xr:uid="{43D8ED0C-47C6-4573-BF12-3B295F8A8CC3}"/>
    <hyperlink ref="O200" r:id="rId98" xr:uid="{70F741AF-1170-4FB9-87A4-57D59820675F}"/>
    <hyperlink ref="O202" r:id="rId99" xr:uid="{23E52E8E-174A-4CFE-B259-68D46C4E4F76}"/>
    <hyperlink ref="O204" r:id="rId100" xr:uid="{494EF619-2EFB-4656-A036-E7B6CEF36124}"/>
    <hyperlink ref="O206" r:id="rId101" xr:uid="{68791C42-AFF5-4046-90CB-C439C634DB7E}"/>
    <hyperlink ref="O208" r:id="rId102" xr:uid="{821F4200-1DA9-46DF-B3FB-ED4BDFBA292D}"/>
    <hyperlink ref="O210" r:id="rId103" xr:uid="{F853373D-1BD9-4EEC-B144-7D22C2A4DFC3}"/>
    <hyperlink ref="O212" r:id="rId104" xr:uid="{14555F61-04E2-4375-B70E-E200CCDE3601}"/>
    <hyperlink ref="O214" r:id="rId105" xr:uid="{A5F7D211-3F41-48B6-8453-1C3BD48625A3}"/>
    <hyperlink ref="O216" r:id="rId106" xr:uid="{E1A94D79-E033-4BC3-908F-F9D1002F9B73}"/>
    <hyperlink ref="O218" r:id="rId107" xr:uid="{1567A2E8-47E7-460C-8F95-F0B2E6E8FED2}"/>
    <hyperlink ref="O220" r:id="rId108" xr:uid="{ACC91FA2-5D94-4360-B158-B17A383FE52A}"/>
    <hyperlink ref="O222" r:id="rId109" xr:uid="{5B13FEFC-8057-45D1-9E88-F30EB6B95104}"/>
    <hyperlink ref="O224" r:id="rId110" xr:uid="{6FE2F0B6-B638-4A8C-93B5-EB6EFB04F07D}"/>
    <hyperlink ref="O226" r:id="rId111" xr:uid="{7986F81E-6391-4F9A-8AFD-B633AE33CFAE}"/>
    <hyperlink ref="O228" r:id="rId112" xr:uid="{5C0E5530-ED8C-4773-A351-0939D34043A8}"/>
    <hyperlink ref="O230" r:id="rId113" xr:uid="{1E6827C7-00AF-4304-896D-12AE396D49ED}"/>
    <hyperlink ref="O232" r:id="rId114" xr:uid="{5FAEC51D-94FD-4FF8-BAC5-226EB275A59C}"/>
    <hyperlink ref="O234" r:id="rId115" xr:uid="{C7C5824B-1727-446D-9D6D-2608B077A4C9}"/>
    <hyperlink ref="O236" r:id="rId116" xr:uid="{1186323D-3D50-4BFB-B590-8D5CA60FF602}"/>
    <hyperlink ref="O238" r:id="rId117" xr:uid="{7CFEE944-9261-407B-B626-3E5E798233DA}"/>
    <hyperlink ref="O240" r:id="rId118" xr:uid="{2CEFCFF8-FE51-4B00-85F3-B396DE1DF66A}"/>
    <hyperlink ref="O242" r:id="rId119" xr:uid="{4597DF3F-74AC-483B-9FA4-F9C6C115F1A9}"/>
    <hyperlink ref="O244" r:id="rId120" xr:uid="{7A54B57C-C0FE-43C4-86CF-EE2D6352A26F}"/>
    <hyperlink ref="O246" r:id="rId121" xr:uid="{29D5F9B3-4FA1-4083-9C88-CA369B47F842}"/>
    <hyperlink ref="O248" r:id="rId122" xr:uid="{9A8DD21F-3F36-47F0-9EA7-C62C5CF0EFF8}"/>
    <hyperlink ref="O250" r:id="rId123" xr:uid="{48BED62D-21DE-40D4-AF1A-58E9AF095F1C}"/>
    <hyperlink ref="O252" r:id="rId124" xr:uid="{1104BCD8-3EDC-486D-A810-48B2683F49B2}"/>
    <hyperlink ref="O254" r:id="rId125" xr:uid="{5E9139AE-B2B8-4803-9EF8-110C7E064E21}"/>
    <hyperlink ref="O256" r:id="rId126" xr:uid="{EBEB8C36-4618-451D-9A0A-08B9661162A4}"/>
    <hyperlink ref="O258" r:id="rId127" xr:uid="{E51449F5-3779-4444-B233-DEDCD8A9797F}"/>
    <hyperlink ref="O260" r:id="rId128" xr:uid="{D91AAD23-C190-4F5A-9AD2-7E47F9E4E5E2}"/>
    <hyperlink ref="O262" r:id="rId129" xr:uid="{3C3A3323-7492-4D30-BE8D-386EC5410264}"/>
    <hyperlink ref="O264" r:id="rId130" xr:uid="{2AED87F4-FC55-4A69-8257-B0BDBA5AD384}"/>
    <hyperlink ref="O266" r:id="rId131" xr:uid="{2B804FB0-E339-4E61-84D0-83E098CCB4F8}"/>
    <hyperlink ref="O268" r:id="rId132" xr:uid="{C47C6382-EE9D-4290-ABF0-7C6D628FF20E}"/>
    <hyperlink ref="O270" r:id="rId133" xr:uid="{2F1A6337-6D97-4078-ACA0-DAC0D42CAB6B}"/>
    <hyperlink ref="O272" r:id="rId134" xr:uid="{7D086437-CFE4-4DAF-9050-3E705FF851FF}"/>
    <hyperlink ref="O274" r:id="rId135" xr:uid="{E327BCD0-BF44-4A55-B722-3D636A95277F}"/>
    <hyperlink ref="O276" r:id="rId136" xr:uid="{77183FA1-FABF-4383-AF38-1D646E8763E9}"/>
    <hyperlink ref="O278" r:id="rId137" xr:uid="{F4D3A37F-040A-4D86-A3F6-6DC6912FE84D}"/>
    <hyperlink ref="O280" r:id="rId138" xr:uid="{57F3CD9F-F0B4-47F9-B263-169138940F37}"/>
    <hyperlink ref="O282" r:id="rId139" xr:uid="{56F69F8C-ADDC-44B5-B1D8-24B65E80CB43}"/>
    <hyperlink ref="O284" r:id="rId140" xr:uid="{B706112D-BFDA-4E86-9FE7-F1D62E57F47F}"/>
    <hyperlink ref="O286" r:id="rId141" xr:uid="{99D71DDA-9B51-499F-816B-68CD6E570F34}"/>
    <hyperlink ref="O288" r:id="rId142" xr:uid="{2CF35FFB-EE0D-46DD-8B2F-1DE519E6E922}"/>
    <hyperlink ref="O290" r:id="rId143" xr:uid="{1B3F4377-5426-4145-A803-BF8EEB8F6AE6}"/>
    <hyperlink ref="O292" r:id="rId144" xr:uid="{74471295-7A03-450B-AC56-DDBEB1827731}"/>
    <hyperlink ref="O294" r:id="rId145" xr:uid="{0846E927-8F4A-4207-9DD3-C055A1636752}"/>
    <hyperlink ref="O296" r:id="rId146" xr:uid="{E9ACC9FE-1220-4F02-9812-77D0DE01B37B}"/>
    <hyperlink ref="O298" r:id="rId147" xr:uid="{506D4C8F-8B62-4D06-A483-E92B68CDBF4B}"/>
    <hyperlink ref="O300" r:id="rId148" xr:uid="{EBB742D1-381A-477C-9F9D-4C2134096A4C}"/>
    <hyperlink ref="O302" r:id="rId149" xr:uid="{03EED060-7DDC-49B2-8059-24AF282C1522}"/>
    <hyperlink ref="O304" r:id="rId150" xr:uid="{2F477EF7-1114-406F-8052-2EEC39BD3D7E}"/>
    <hyperlink ref="O306" r:id="rId151" xr:uid="{A3CF3653-19F7-4C26-97BE-60577E91A556}"/>
    <hyperlink ref="O308" r:id="rId152" xr:uid="{30365BE2-2256-4D05-9703-DA23020E3538}"/>
    <hyperlink ref="O310" r:id="rId153" xr:uid="{B1F1C6D6-86FC-46D3-9F2B-0CF747935756}"/>
    <hyperlink ref="O11" r:id="rId154" xr:uid="{CE8F3AA3-A22A-4150-ABE5-9B58A06757B9}"/>
    <hyperlink ref="O13" r:id="rId155" xr:uid="{C9C443F3-5C8D-40EA-AFEF-8AFB73B63259}"/>
    <hyperlink ref="O15" r:id="rId156" xr:uid="{9AEF35D4-466B-4D65-9622-2A07BF57753C}"/>
    <hyperlink ref="O17" r:id="rId157" xr:uid="{E409F5E3-48CF-4C46-926E-F3368C1F0D06}"/>
    <hyperlink ref="O19" r:id="rId158" xr:uid="{AE3536B5-5F3C-48BF-8240-05113DF7D038}"/>
    <hyperlink ref="O21" r:id="rId159" xr:uid="{FBC7ACDF-F716-47A7-9D20-E36D89B779EE}"/>
    <hyperlink ref="O23" r:id="rId160" xr:uid="{EB5CDC0A-C274-4359-BDDC-585CC3F05A85}"/>
    <hyperlink ref="O25" r:id="rId161" xr:uid="{D3B1ACD4-96B8-465D-9C9B-33C797DA8919}"/>
    <hyperlink ref="O27" r:id="rId162" xr:uid="{7D2EECDF-B1A5-401C-927E-5155BC644D41}"/>
    <hyperlink ref="O29" r:id="rId163" xr:uid="{2790735B-7BC3-4A74-9FAD-3516E842B3AF}"/>
    <hyperlink ref="O31" r:id="rId164" xr:uid="{1C003455-2CD7-48F6-9765-AA8944E5AE62}"/>
    <hyperlink ref="O33" r:id="rId165" xr:uid="{7C5D0693-6340-408C-8843-CA52CF29042D}"/>
    <hyperlink ref="O35" r:id="rId166" xr:uid="{5461312A-318E-445C-A500-DADA8F1B8EA0}"/>
    <hyperlink ref="O37" r:id="rId167" xr:uid="{C54444BE-D21D-4ADA-A45C-11BE0865B72B}"/>
    <hyperlink ref="O39" r:id="rId168" xr:uid="{07885D2E-0D94-46C1-8757-ECF2F7F1B69E}"/>
    <hyperlink ref="O41" r:id="rId169" xr:uid="{373540B1-E565-42DB-BFEB-BB298633A306}"/>
    <hyperlink ref="O43" r:id="rId170" xr:uid="{AF167B27-0C4C-45FA-9249-8A7D1ABAA65A}"/>
    <hyperlink ref="O45" r:id="rId171" xr:uid="{DA1A3B44-B3E2-4E90-830D-55605C421323}"/>
    <hyperlink ref="O47" r:id="rId172" xr:uid="{4AC7EED2-2C46-465B-A82E-C4E58C130F7A}"/>
    <hyperlink ref="O49" r:id="rId173" xr:uid="{31519E6B-AFAC-4B7E-9955-6B2C29BC151B}"/>
    <hyperlink ref="O51" r:id="rId174" xr:uid="{62C621DE-3087-4F1F-BF94-99F89881C95A}"/>
    <hyperlink ref="O53" r:id="rId175" xr:uid="{3CBF12C9-4A52-4B37-801D-023BBAD6DC40}"/>
    <hyperlink ref="O55" r:id="rId176" xr:uid="{D88DC154-DA88-4077-9FD0-E44C07361772}"/>
    <hyperlink ref="O57" r:id="rId177" xr:uid="{7B2A625E-1358-41AA-9706-D7B0F1B7469F}"/>
    <hyperlink ref="O59" r:id="rId178" xr:uid="{3B408B69-F306-4E70-AB74-2B21E7E85DAD}"/>
    <hyperlink ref="O61" r:id="rId179" xr:uid="{0225E20F-2AD1-481C-86ED-71FDBB3E3FC9}"/>
    <hyperlink ref="O63" r:id="rId180" xr:uid="{279DDFE3-CB17-4A5F-B465-3157E9DD904C}"/>
    <hyperlink ref="O65" r:id="rId181" xr:uid="{65B68585-0066-48B8-BEC2-5B8DB0B21F11}"/>
    <hyperlink ref="O67" r:id="rId182" xr:uid="{AB9E7104-EB19-4197-9C73-827B694E1665}"/>
    <hyperlink ref="O69" r:id="rId183" xr:uid="{1A564185-6940-4156-91E8-2C6AF84A3032}"/>
    <hyperlink ref="O71" r:id="rId184" xr:uid="{E6A55443-02FE-4023-9993-3476DC929245}"/>
    <hyperlink ref="O73" r:id="rId185" xr:uid="{1CD6446A-79E0-4B65-B7B9-FCFAB6402214}"/>
    <hyperlink ref="O75" r:id="rId186" xr:uid="{EE243FA3-0764-4646-9BC1-D1157B638662}"/>
    <hyperlink ref="O77" r:id="rId187" xr:uid="{D69460D2-E0E4-48C2-834D-D2848DDE0737}"/>
    <hyperlink ref="O79" r:id="rId188" xr:uid="{996F8CA8-EF23-4F4B-BFD5-255E6A40B13A}"/>
    <hyperlink ref="O81" r:id="rId189" xr:uid="{82D26D22-21EC-4456-81F7-0C685F61D5E1}"/>
    <hyperlink ref="O83" r:id="rId190" xr:uid="{17EA65CF-E0D8-437D-A03B-FDFD6706BB9A}"/>
    <hyperlink ref="O85" r:id="rId191" xr:uid="{00DE7335-7C64-4FEB-A563-769BB11A39D7}"/>
    <hyperlink ref="O87" r:id="rId192" xr:uid="{992B0ED3-CF78-4EAE-B595-B8ABEF9217A3}"/>
    <hyperlink ref="O89" r:id="rId193" xr:uid="{060D8F70-E80D-4234-9A32-DA62E6ED059F}"/>
    <hyperlink ref="O91" r:id="rId194" xr:uid="{96DEE473-165D-495E-9A4D-639B915BE481}"/>
    <hyperlink ref="O93" r:id="rId195" xr:uid="{F6726798-C03D-45F5-B875-9BF627824D9D}"/>
    <hyperlink ref="O95" r:id="rId196" xr:uid="{A2004FDD-628E-4243-9AF1-A9E7CE2672A2}"/>
    <hyperlink ref="O97" r:id="rId197" xr:uid="{40A9F171-D92A-4212-86B7-406B99600557}"/>
    <hyperlink ref="O99" r:id="rId198" xr:uid="{03DFDECB-2FD4-46EF-8E9B-B374276BDBC5}"/>
    <hyperlink ref="O101" r:id="rId199" xr:uid="{1CC1F723-60D9-4BF4-AF6F-FB29E2E402C4}"/>
    <hyperlink ref="O103" r:id="rId200" xr:uid="{895CDCB3-BD8E-43E3-9D26-A0C28BD61F1D}"/>
    <hyperlink ref="O105" r:id="rId201" xr:uid="{C8A4F70D-9570-4381-9E75-948186B64758}"/>
    <hyperlink ref="O107" r:id="rId202" xr:uid="{D039A03E-2BD5-4152-828E-554228EDCF25}"/>
    <hyperlink ref="O109" r:id="rId203" xr:uid="{C19B7106-03CC-4157-A23F-D36DCD852509}"/>
    <hyperlink ref="O111" r:id="rId204" xr:uid="{F53C4DD0-D856-4475-BD16-EF143432FEFB}"/>
    <hyperlink ref="O113" r:id="rId205" xr:uid="{A0B4F261-DAA5-434A-96A3-188C8069A63F}"/>
    <hyperlink ref="O115" r:id="rId206" xr:uid="{AFF42539-76ED-417A-B961-CE97E4D32BC4}"/>
    <hyperlink ref="O117" r:id="rId207" xr:uid="{82918B4E-C1ED-4F4B-9449-885D19D75AB2}"/>
    <hyperlink ref="O119" r:id="rId208" xr:uid="{FD5B11CB-AE64-4E07-87B5-E05862AA39DD}"/>
    <hyperlink ref="O121" r:id="rId209" xr:uid="{CD1063E2-D4FB-4C12-AF79-7B3E8917C2C4}"/>
    <hyperlink ref="O123" r:id="rId210" xr:uid="{17491918-440C-4F68-B14B-2A46169F2929}"/>
    <hyperlink ref="O125" r:id="rId211" xr:uid="{5BF76732-02B9-4B6F-BB06-E064987D444B}"/>
    <hyperlink ref="O127" r:id="rId212" xr:uid="{56F427CB-0664-40D1-9E4C-CE0BE3B1CCF7}"/>
    <hyperlink ref="O129" r:id="rId213" xr:uid="{3BE76EB3-CCAD-498D-99ED-619D69CA6FEF}"/>
    <hyperlink ref="O131" r:id="rId214" xr:uid="{D47A5E9C-F034-49BB-84BF-F3A16552A412}"/>
    <hyperlink ref="O133" r:id="rId215" xr:uid="{A29D88A4-0EFA-42C2-ACC9-C4A4C63E8686}"/>
    <hyperlink ref="O135" r:id="rId216" xr:uid="{BB1137C5-0228-48B4-AA9B-F90D9A046379}"/>
    <hyperlink ref="O137" r:id="rId217" xr:uid="{F607C941-5A7F-4C9E-B83B-8BE419DE6602}"/>
    <hyperlink ref="O139" r:id="rId218" xr:uid="{AFA51C87-0CB9-4FB7-B20B-86222718FD44}"/>
    <hyperlink ref="O141" r:id="rId219" xr:uid="{E6EEF37B-C275-4BFE-867A-FECD9EE0A3AF}"/>
    <hyperlink ref="O143" r:id="rId220" xr:uid="{0AAAC6B8-C37B-4F71-ABE5-1F2EA4AD683F}"/>
    <hyperlink ref="O145" r:id="rId221" xr:uid="{A6E2AD78-74BF-4349-A823-7300F8E9E38A}"/>
    <hyperlink ref="O147" r:id="rId222" xr:uid="{1C516496-A844-4CD4-8094-270349357CCE}"/>
    <hyperlink ref="O149" r:id="rId223" xr:uid="{D150782A-8DF2-42A5-95F7-6D256E5757EC}"/>
    <hyperlink ref="O151" r:id="rId224" xr:uid="{134E17EE-4C3D-4875-A387-FB585D7B5155}"/>
    <hyperlink ref="O153" r:id="rId225" xr:uid="{A0050E4D-C345-4701-A983-96CEACFCF1F9}"/>
    <hyperlink ref="O155" r:id="rId226" xr:uid="{09D6055D-1705-4911-AAFF-E088ED6D1D5C}"/>
    <hyperlink ref="O157" r:id="rId227" xr:uid="{6CA4D537-9180-4375-92D2-2433EF83A04D}"/>
    <hyperlink ref="O159" r:id="rId228" xr:uid="{777ABE89-F703-43B0-8249-32D74AC556B9}"/>
    <hyperlink ref="O161" r:id="rId229" xr:uid="{C894A5CC-ACC2-4FDF-AD69-050D77E7FF5D}"/>
    <hyperlink ref="O163" r:id="rId230" xr:uid="{ED228F13-4486-408C-8BBA-9158C7A1E1FD}"/>
    <hyperlink ref="O165" r:id="rId231" xr:uid="{D9361519-F1F0-4DF5-AB39-6CCA6DD38ACC}"/>
    <hyperlink ref="O167" r:id="rId232" xr:uid="{87762FFB-C63C-469C-BF2B-C0F7BAA2465F}"/>
    <hyperlink ref="O169" r:id="rId233" xr:uid="{4A2F65A2-F870-4335-A33A-F2571B2E1EF3}"/>
    <hyperlink ref="O171" r:id="rId234" xr:uid="{61C25690-4F16-491A-9184-DC26B7ACD4CF}"/>
    <hyperlink ref="O173" r:id="rId235" xr:uid="{8BB3CCF3-3F6D-4C75-BFDC-2494BFABDC1D}"/>
    <hyperlink ref="O175" r:id="rId236" xr:uid="{1D11E345-30B8-4FF9-B722-CF8E9A8270CC}"/>
    <hyperlink ref="O177" r:id="rId237" xr:uid="{9C148AC1-98C8-4093-B0C5-CAE75350E991}"/>
    <hyperlink ref="O179" r:id="rId238" xr:uid="{D13F69A5-9E97-4D5F-B371-2D4A9F2B9BF9}"/>
    <hyperlink ref="O181" r:id="rId239" xr:uid="{996F4AD7-6546-4AD9-8E31-EE53C6F5146E}"/>
    <hyperlink ref="O183" r:id="rId240" xr:uid="{46AE6314-C163-4329-8AEF-496F2D48641D}"/>
    <hyperlink ref="O185" r:id="rId241" xr:uid="{A59B833C-0DC8-4C89-A10A-E78C658859D4}"/>
    <hyperlink ref="O187" r:id="rId242" xr:uid="{B16AAA0D-4DCE-4D94-8928-AC735BCAFF15}"/>
    <hyperlink ref="O189" r:id="rId243" xr:uid="{C1E23155-CE4C-42AD-9700-023B9BCB3AF6}"/>
    <hyperlink ref="O191" r:id="rId244" xr:uid="{93A8A220-BB4E-4C55-9A71-2209E6032EBB}"/>
    <hyperlink ref="O193" r:id="rId245" xr:uid="{C294AFFD-C628-43FB-99F7-99E2F7D08EAD}"/>
    <hyperlink ref="O195" r:id="rId246" xr:uid="{758C28C9-34A8-402A-BF25-D8A37B20655C}"/>
    <hyperlink ref="O197" r:id="rId247" xr:uid="{C975F66B-6E76-45CB-AF75-CA56CD85D2F0}"/>
    <hyperlink ref="O199" r:id="rId248" xr:uid="{5590252D-ED07-40AA-A4F5-5D0FBEFDDA54}"/>
    <hyperlink ref="O201" r:id="rId249" xr:uid="{E382D855-4747-47E6-ACBA-AC0CBFE26DD0}"/>
    <hyperlink ref="O203" r:id="rId250" xr:uid="{95F91091-2F84-4719-B9C8-075C695601E5}"/>
    <hyperlink ref="O205" r:id="rId251" xr:uid="{EF1939C2-03D5-423F-9D6E-BA3D55E2B21A}"/>
    <hyperlink ref="O207" r:id="rId252" xr:uid="{606335E1-2EFC-4078-B6F4-1C0B4894E2A8}"/>
    <hyperlink ref="O209" r:id="rId253" xr:uid="{4E96E1B3-4C91-47E9-B4C7-B0070FC7CBB2}"/>
    <hyperlink ref="O211" r:id="rId254" xr:uid="{3685B3BD-F20D-4DAB-B6CE-DBA9C18AC6C6}"/>
    <hyperlink ref="O213" r:id="rId255" xr:uid="{0B375D6E-46F1-4733-AEFC-EE076C44FC9C}"/>
    <hyperlink ref="O215" r:id="rId256" xr:uid="{99751270-CF17-4857-8D88-FA48903DD7D0}"/>
    <hyperlink ref="O217" r:id="rId257" xr:uid="{1103EBC6-8A61-44FE-951B-8047514BF363}"/>
    <hyperlink ref="O219" r:id="rId258" xr:uid="{A2B63FED-0EE7-4A8A-87EF-7B8A73F5713E}"/>
    <hyperlink ref="O221" r:id="rId259" xr:uid="{0457C709-4028-44B9-AA1B-735DAF45C002}"/>
    <hyperlink ref="O223" r:id="rId260" xr:uid="{995380CB-6CBE-4D55-BEFC-A540C8C3DB3D}"/>
    <hyperlink ref="O225" r:id="rId261" xr:uid="{BB94C4D8-07BD-434B-8BCE-9744DE669686}"/>
    <hyperlink ref="O227" r:id="rId262" xr:uid="{93F5EAA3-D26C-476A-97C0-EB4C0C77FB0F}"/>
    <hyperlink ref="O229" r:id="rId263" xr:uid="{4957B5B8-19C3-4B74-8AD1-DFF2A821533B}"/>
    <hyperlink ref="O231" r:id="rId264" xr:uid="{98A08752-4C74-48BB-ADF2-4D6246F8C7FE}"/>
    <hyperlink ref="O233" r:id="rId265" xr:uid="{5C35342C-1983-4310-AFA4-9493DDC729DD}"/>
    <hyperlink ref="O235" r:id="rId266" xr:uid="{9D14B875-231F-409A-90FF-026D49848104}"/>
    <hyperlink ref="O237" r:id="rId267" xr:uid="{495C3C2C-7874-408C-8D42-144CBC0A6C20}"/>
    <hyperlink ref="O239" r:id="rId268" xr:uid="{3959BCEF-D284-41A4-8423-E8BDEF0BC74A}"/>
    <hyperlink ref="O241" r:id="rId269" xr:uid="{C71FB847-58F2-4552-9032-C9BFF482FF11}"/>
    <hyperlink ref="O243" r:id="rId270" xr:uid="{7FF109A1-D250-4B0D-9469-D3C988531A90}"/>
    <hyperlink ref="O245" r:id="rId271" xr:uid="{E6758EBB-3FFE-4C29-AD98-D4D5C0C66B63}"/>
    <hyperlink ref="O247" r:id="rId272" xr:uid="{AA54DBEB-B9F9-4A33-941F-5EF7CA9D5276}"/>
    <hyperlink ref="O249" r:id="rId273" xr:uid="{C088CBFC-71D9-4F48-AFD3-3EA2243862D2}"/>
    <hyperlink ref="O251" r:id="rId274" xr:uid="{437C5F21-3399-4252-9835-FCF1DA1D844B}"/>
    <hyperlink ref="O253" r:id="rId275" xr:uid="{B5F28166-E01D-4C0B-A6CF-379CE96F809A}"/>
    <hyperlink ref="O255" r:id="rId276" xr:uid="{FF93E7A7-E82F-4B06-92DB-8E78E456C131}"/>
    <hyperlink ref="O257" r:id="rId277" xr:uid="{0C033819-0BA9-43C9-9A0E-A580E5572839}"/>
    <hyperlink ref="O259" r:id="rId278" xr:uid="{35900286-76B9-4871-B75A-347B6B28BE1F}"/>
    <hyperlink ref="O261" r:id="rId279" xr:uid="{FD2409B7-C25B-4B39-9D86-AAB05DAFD75E}"/>
    <hyperlink ref="O263" r:id="rId280" xr:uid="{2E9AA89E-3C2B-4AD9-B645-E1DCFB23AE7E}"/>
    <hyperlink ref="O265" r:id="rId281" xr:uid="{E2200EC7-6484-4759-98AA-3339814FC652}"/>
    <hyperlink ref="O267" r:id="rId282" xr:uid="{5FB87270-73BE-409C-AD55-E7DFDAB17681}"/>
    <hyperlink ref="O269" r:id="rId283" xr:uid="{E5AA0353-9070-4E90-B399-C327ED8B5D07}"/>
    <hyperlink ref="O271" r:id="rId284" xr:uid="{5C375A46-1C8F-4DC3-BAB0-A1A771C252EA}"/>
    <hyperlink ref="O273" r:id="rId285" xr:uid="{D091C851-9FFB-4999-854F-E6CB7063E8D9}"/>
    <hyperlink ref="O275" r:id="rId286" xr:uid="{BC856A18-734F-44E9-98B2-569314DF1DF0}"/>
    <hyperlink ref="O277" r:id="rId287" xr:uid="{574821FF-67EA-4816-8FEE-4174F42F9DB7}"/>
    <hyperlink ref="O279" r:id="rId288" xr:uid="{6A924F1F-F913-4247-8189-6373FE88ADC6}"/>
    <hyperlink ref="O281" r:id="rId289" xr:uid="{9CCD22E8-6E96-4BB2-93B2-9044E0FB8C66}"/>
    <hyperlink ref="O283" r:id="rId290" xr:uid="{F4BFAD95-D97C-4F04-94A1-4CD3F49C44F2}"/>
    <hyperlink ref="O285" r:id="rId291" xr:uid="{B46FB447-5C25-46A7-88FB-B9EE1B8AA8C3}"/>
    <hyperlink ref="O287" r:id="rId292" xr:uid="{35B89283-0ABB-4EC6-BDB4-1B55539B7DD8}"/>
    <hyperlink ref="O289" r:id="rId293" xr:uid="{F289BB5A-3AD8-4AC4-A515-1867AAF2D553}"/>
    <hyperlink ref="O291" r:id="rId294" xr:uid="{83A2E063-F5F7-4B09-B7E5-B7AA6E8857F4}"/>
    <hyperlink ref="O293" r:id="rId295" xr:uid="{4D20BA54-304C-4830-8B27-373833544597}"/>
    <hyperlink ref="O295" r:id="rId296" xr:uid="{0C491CAA-4101-4F54-A33A-56122AA7BCFA}"/>
    <hyperlink ref="O297" r:id="rId297" xr:uid="{AA6E9B3B-F411-4C76-8D78-3CC5365700A6}"/>
    <hyperlink ref="O299" r:id="rId298" xr:uid="{5AF40AD3-D6B3-4A67-AF75-337897FF0936}"/>
    <hyperlink ref="O301" r:id="rId299" xr:uid="{52EFD6A4-D38D-4921-A51C-A24220823A09}"/>
    <hyperlink ref="O303" r:id="rId300" xr:uid="{4E367D60-B522-4D1C-B2B1-D0CF8492A0B5}"/>
    <hyperlink ref="O305" r:id="rId301" xr:uid="{87B348BF-6D04-4780-81C7-C648A0BD0F70}"/>
    <hyperlink ref="O307" r:id="rId302" xr:uid="{B8E1D0CF-F268-4765-A6AD-642C92DCF8B5}"/>
    <hyperlink ref="O309" r:id="rId303" xr:uid="{8444A1F8-7024-4EDB-9292-7FAB52ECC3E3}"/>
  </hyperlinks>
  <pageMargins left="0.7" right="0.7" top="0.75" bottom="0.75" header="0.3" footer="0.3"/>
  <pageSetup orientation="portrait" r:id="rId3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DGADM-SRF-105</cp:lastModifiedBy>
  <dcterms:created xsi:type="dcterms:W3CDTF">2021-10-06T20:01:44Z</dcterms:created>
  <dcterms:modified xsi:type="dcterms:W3CDTF">2021-10-19T19:09:53Z</dcterms:modified>
</cp:coreProperties>
</file>